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Пятилетка 2010-2023\Планы отчеты для Минэнерго\2025\Отчет 2025\Отчет 4 квартал 2025 г\Папка 1_Отчетность АО ДГК за12 месяцев 2025 года\"/>
    </mc:Choice>
  </mc:AlternateContent>
  <bookViews>
    <workbookView xWindow="0" yWindow="0" windowWidth="38400" windowHeight="17100"/>
  </bookViews>
  <sheets>
    <sheet name="10 Кв ф" sheetId="1" r:id="rId1"/>
  </sheets>
  <definedNames>
    <definedName name="_xlnm._FilterDatabase" localSheetId="0" hidden="1">'10 Кв ф'!$A$19:$AZ$430</definedName>
    <definedName name="Z_0166F564_6860_4A4D_BCAA_7E652E2AE38D_.wvu.FilterData" localSheetId="0" hidden="1">'10 Кв ф'!$A$19:$T$309</definedName>
    <definedName name="Z_06A3F353_51B3_4A72_AD0A_D70EC1B6E0CE_.wvu.FilterData" localSheetId="0" hidden="1">'10 Кв ф'!$A$20:$T$309</definedName>
    <definedName name="Z_0A56C8BB_F57D_4E95_9156_3312F9525C5E_.wvu.FilterData" localSheetId="0" hidden="1">'10 Кв ф'!$A$20:$T$309</definedName>
    <definedName name="Z_0A7728C7_4458_4A80_8963_F893D0F9F2EE_.wvu.FilterData" localSheetId="0" hidden="1">'10 Кв ф'!$A$19:$AI$309</definedName>
    <definedName name="Z_0D2A7B5C_0C40_4E6D_963D_52EC84514A68_.wvu.FilterData" localSheetId="0" hidden="1">'10 Кв ф'!$A$20:$T$309</definedName>
    <definedName name="Z_0D93C89F_D6DE_45E3_8D65_4852C654EFF1_.wvu.FilterData" localSheetId="0" hidden="1">'10 Кв ф'!$A$19:$T$309</definedName>
    <definedName name="Z_0D93C89F_D6DE_45E3_8D65_4852C654EFF1_.wvu.PrintArea" localSheetId="0" hidden="1">'10 Кв ф'!$A$1:$T$309</definedName>
    <definedName name="Z_0D93C89F_D6DE_45E3_8D65_4852C654EFF1_.wvu.Rows" localSheetId="0" hidden="1">'10 Кв ф'!$2:$14</definedName>
    <definedName name="Z_1017E5F6_993F_45C9_9841_6CF924CF1200_.wvu.FilterData" localSheetId="0" hidden="1">'10 Кв ф'!$A$19:$T$309</definedName>
    <definedName name="Z_12DE1D8C_2E36_443D_8681_573806BBC37D_.wvu.FilterData" localSheetId="0" hidden="1">'10 Кв ф'!$A$19:$T$309</definedName>
    <definedName name="Z_1470A267_A675_4CA9_A66C_50B69FF85DA3_.wvu.FilterData" localSheetId="0" hidden="1">'10 Кв ф'!$A$19:$T$309</definedName>
    <definedName name="Z_14C0D566_BDEB_4271_9571_98D5D2DB18B5_.wvu.Cols" localSheetId="0" hidden="1">'10 Кв ф'!$AF:$AZ</definedName>
    <definedName name="Z_14C0D566_BDEB_4271_9571_98D5D2DB18B5_.wvu.FilterData" localSheetId="0" hidden="1">'10 Кв ф'!$A$19:$AZ$430</definedName>
    <definedName name="Z_14C0D566_BDEB_4271_9571_98D5D2DB18B5_.wvu.PrintArea" localSheetId="0" hidden="1">'10 Кв ф'!$A$1:$T$309</definedName>
    <definedName name="Z_17749444_678E_426F_BD89_F71E60B050A4_.wvu.FilterData" localSheetId="0" hidden="1">'10 Кв ф'!$A$19:$T$309</definedName>
    <definedName name="Z_1E4EBB30_6787_4635_A1AD_11437E13556E_.wvu.FilterData" localSheetId="0" hidden="1">'10 Кв ф'!$A$19:$T$309</definedName>
    <definedName name="Z_27831D98_248D_4C5D_8651_2FCE3375DCF3_.wvu.FilterData" localSheetId="0" hidden="1">'10 Кв ф'!$A$19:$T$19</definedName>
    <definedName name="Z_2A330BE1_72FD_4B45_BD11_874292242866_.wvu.FilterData" localSheetId="0" hidden="1">'10 Кв ф'!$A$19:$AQ$309</definedName>
    <definedName name="Z_2A330BE1_72FD_4B45_BD11_874292242866_.wvu.PrintArea" localSheetId="0" hidden="1">'10 Кв ф'!$A$1:$T$309</definedName>
    <definedName name="Z_31C700B4_4EB1_48D8_B052_7719C1A94340_.wvu.FilterData" localSheetId="0" hidden="1">'10 Кв ф'!$A$19:$AZ$430</definedName>
    <definedName name="Z_3D41F91B_9A2B_4030_8403_A8DDF01EAA7A_.wvu.FilterData" localSheetId="0" hidden="1">'10 Кв ф'!$A$19:$T$309</definedName>
    <definedName name="Z_3D6FFAC9_26ED_4EAD_9DCA_78A482DA12FA_.wvu.FilterData" localSheetId="0" hidden="1">'10 Кв ф'!$A$19:$T$309</definedName>
    <definedName name="Z_3E520E1B_F34B_498F_8FF1_F06CA90FBFAA_.wvu.FilterData" localSheetId="0" hidden="1">'10 Кв ф'!$A$19:$T$309</definedName>
    <definedName name="Z_4350EDF1_8F1B_4807_8541_0DE3B02DBABA_.wvu.FilterData" localSheetId="0" hidden="1">'10 Кв ф'!#REF!</definedName>
    <definedName name="Z_4364DD0C_60A9_4939_80C2_42978509A381_.wvu.FilterData" localSheetId="0" hidden="1">'10 Кв ф'!$A$19:$T$309</definedName>
    <definedName name="Z_438014B8_BC67_43B5_AD6B_209AAB37752D_.wvu.FilterData" localSheetId="0" hidden="1">'10 Кв ф'!$A$19:$AI$309</definedName>
    <definedName name="Z_438014B8_BC67_43B5_AD6B_209AAB37752D_.wvu.PrintArea" localSheetId="0" hidden="1">'10 Кв ф'!$A$1:$T$309</definedName>
    <definedName name="Z_5036B98D_304A_4779_AA36_9DE85214A95E_.wvu.FilterData" localSheetId="0" hidden="1">'10 Кв ф'!$A$19:$AZ$430</definedName>
    <definedName name="Z_57B90536_E403_481F_B537_76A8A1190347_.wvu.FilterData" localSheetId="0" hidden="1">'10 Кв ф'!$A$19:$T$309</definedName>
    <definedName name="Z_57B90536_E403_481F_B537_76A8A1190347_.wvu.PrintArea" localSheetId="0" hidden="1">'10 Кв ф'!$A$1:$T$309</definedName>
    <definedName name="Z_584ABB53_32FF_4B7B_98BB_CA3B2584A02E_.wvu.FilterData" localSheetId="0" hidden="1">'10 Кв ф'!$A$19:$T$309</definedName>
    <definedName name="Z_58D64E48_2FAA_4C54_85F8_4917CD959A23_.wvu.FilterData" localSheetId="0" hidden="1">'10 Кв ф'!$A$20:$T$309</definedName>
    <definedName name="Z_5D814110_5DA2_4133_93D9_99EF1B49B17B_.wvu.FilterData" localSheetId="0" hidden="1">'10 Кв ф'!$A$19:$T$19</definedName>
    <definedName name="Z_5E2CE541_C86E_4B6C_AD26_92D9B498AADF_.wvu.FilterData" localSheetId="0" hidden="1">'10 Кв ф'!$A$19:$AI$309</definedName>
    <definedName name="Z_5E8FE31B_7F49_434D_B3CA_C95CD0DA391B_.wvu.FilterData" localSheetId="0" hidden="1">'10 Кв ф'!$A$19:$AQ$309</definedName>
    <definedName name="Z_6356004F_9CC1_40CF_B0B2_A9FB11BA61A7_.wvu.FilterData" localSheetId="0" hidden="1">'10 Кв ф'!#REF!</definedName>
    <definedName name="Z_64C82260_6A7F_4E26_A3BE_B3CFD5C1C1BF_.wvu.FilterData" localSheetId="0" hidden="1">'10 Кв ф'!$A$19:$T$309</definedName>
    <definedName name="Z_655DFEB5_C371_40DD_82FC_2F6B360E2859_.wvu.FilterData" localSheetId="0" hidden="1">'10 Кв ф'!$A$19:$T$309</definedName>
    <definedName name="Z_66D403AB_EA89_4957_AA3A_9374DB17FF5F_.wvu.FilterData" localSheetId="0" hidden="1">'10 Кв ф'!$A$19:$T$309</definedName>
    <definedName name="Z_693252B3_5FB1_4BEE_8319_9F410CBC9A6D_.wvu.FilterData" localSheetId="0" hidden="1">'10 Кв ф'!#REF!</definedName>
    <definedName name="Z_69A29897_1D67_46B2_9C0C_AA0ADAC9AB8C_.wvu.FilterData" localSheetId="0" hidden="1">'10 Кв ф'!$A$19:$T$309</definedName>
    <definedName name="Z_6F44D24F_ECA5_4345_B508_90A8B5AE98CD_.wvu.Cols" localSheetId="0" hidden="1">'10 Кв ф'!$AF:$AZ</definedName>
    <definedName name="Z_6F44D24F_ECA5_4345_B508_90A8B5AE98CD_.wvu.FilterData" localSheetId="0" hidden="1">'10 Кв ф'!$A$19:$AZ$430</definedName>
    <definedName name="Z_6F44D24F_ECA5_4345_B508_90A8B5AE98CD_.wvu.PrintArea" localSheetId="0" hidden="1">'10 Кв ф'!$A$1:$T$309</definedName>
    <definedName name="Z_6F5C25E3_FA9C_4839_AF94_DEE882837079_.wvu.FilterData" localSheetId="0" hidden="1">'10 Кв ф'!$A$19:$T$309</definedName>
    <definedName name="Z_6FC8CDDA_2F22_43F0_A6F6_3C1F10ECFB0A_.wvu.FilterData" localSheetId="0" hidden="1">'10 Кв ф'!$A$19:$T$309</definedName>
    <definedName name="Z_71843E8E_FECF_48AE_A09C_6820DB9CAE0B_.wvu.FilterData" localSheetId="0" hidden="1">'10 Кв ф'!$A$19:$T$309</definedName>
    <definedName name="Z_71E85123_829D_4689_BBD5_458F31333441_.wvu.FilterData" localSheetId="0" hidden="1">'10 Кв ф'!$A$19:$AQ$309</definedName>
    <definedName name="Z_754CCE1B_0408_4140_A91A_26AB9F7D2EF3_.wvu.FilterData" localSheetId="0" hidden="1">'10 Кв ф'!$A$19:$AZ$430</definedName>
    <definedName name="Z_7694D342_12FA_4800_9B2F_894DCECAE7B4_.wvu.FilterData" localSheetId="0" hidden="1">'10 Кв ф'!$A$19:$T$309</definedName>
    <definedName name="Z_77EA8104_6313_4EC0_8CBF_26EF832BDD36_.wvu.FilterData" localSheetId="0" hidden="1">'10 Кв ф'!$A$19:$AZ$430</definedName>
    <definedName name="Z_78D53BCC_1172_4F12_88DD_9A2C70FA2088_.wvu.FilterData" localSheetId="0" hidden="1">'10 Кв ф'!$A$19:$T$309</definedName>
    <definedName name="Z_84623340_CF58_4BC5_A988_3823C261B227_.wvu.FilterData" localSheetId="0" hidden="1">'10 Кв ф'!$A$19:$T$309</definedName>
    <definedName name="Z_84623340_CF58_4BC5_A988_3823C261B227_.wvu.PrintArea" localSheetId="0" hidden="1">'10 Кв ф'!$A$1:$T$309</definedName>
    <definedName name="Z_84623340_CF58_4BC5_A988_3823C261B227_.wvu.Rows" localSheetId="0" hidden="1">'10 Кв ф'!$2:$14</definedName>
    <definedName name="Z_8B154DE0_53DB_4AF6_B1C2_32179B4E88BC_.wvu.FilterData" localSheetId="0" hidden="1">'10 Кв ф'!$A$19:$T$309</definedName>
    <definedName name="Z_8DFE875F_0C3F_4914_B6AA_FBE17C23D7D2_.wvu.FilterData" localSheetId="0" hidden="1">'10 Кв ф'!$A$20:$T$309</definedName>
    <definedName name="Z_93C4A63C_004C_41C7_AAD5_33C242984D35_.wvu.FilterData" localSheetId="0" hidden="1">'10 Кв ф'!$A$19:$T$19</definedName>
    <definedName name="Z_963A1F4E_14C6_4BB5_A521_D0FE868E7D37_.wvu.FilterData" localSheetId="0" hidden="1">'10 Кв ф'!$A$19:$T$19</definedName>
    <definedName name="Z_9B430562_8070_4258_8703_BFAE6EBDC58C_.wvu.FilterData" localSheetId="0" hidden="1">'10 Кв ф'!$A$19:$T$309</definedName>
    <definedName name="Z_A4CD28BD_FD55_4B39_AB73_368CC69387FF_.wvu.FilterData" localSheetId="0" hidden="1">'10 Кв ф'!$A$19:$AQ$309</definedName>
    <definedName name="Z_A77A5C65_3B6D_434F_8258_50CC036FD700_.wvu.FilterData" localSheetId="0" hidden="1">'10 Кв ф'!$A$19:$T$309</definedName>
    <definedName name="Z_A828C0E4_02B6_47D2_81F6_4D00B4CDDD76_.wvu.FilterData" localSheetId="0" hidden="1">'10 Кв ф'!$A$19:$T$309</definedName>
    <definedName name="Z_A828C0E4_02B6_47D2_81F6_4D00B4CDDD76_.wvu.PrintArea" localSheetId="0" hidden="1">'10 Кв ф'!$A$1:$T$309</definedName>
    <definedName name="Z_A828C0E4_02B6_47D2_81F6_4D00B4CDDD76_.wvu.Rows" localSheetId="0" hidden="1">'10 Кв ф'!$13:$14</definedName>
    <definedName name="Z_AC71B388_5FE0_4A9D_8A8E_E18D1F00B0E3_.wvu.FilterData" localSheetId="0" hidden="1">'10 Кв ф'!$A$19:$T$309</definedName>
    <definedName name="Z_BF9F0FD4_9652_4F32_814A_035AA8E1D554_.wvu.FilterData" localSheetId="0" hidden="1">'10 Кв ф'!$A$19:$AI$309</definedName>
    <definedName name="Z_C15C57B9_037F_4445_B888_4EC853978147_.wvu.FilterData" localSheetId="0" hidden="1">'10 Кв ф'!$A$19:$T$309</definedName>
    <definedName name="Z_C181F993_5AD6_4D99_993B_119B3866D64D_.wvu.FilterData" localSheetId="0" hidden="1">'10 Кв ф'!$A$19:$AI$309</definedName>
    <definedName name="Z_C1EBBB8D_022B_4398_A57C_23A96883A649_.wvu.FilterData" localSheetId="0" hidden="1">'10 Кв ф'!$A$19:$AZ$430</definedName>
    <definedName name="Z_C3AC29B6_AC44_4684_B998_0DBC7B87C796_.wvu.FilterData" localSheetId="0" hidden="1">'10 Кв ф'!$A$19:$AZ$430</definedName>
    <definedName name="Z_C60D55EC_865E_4D38_AE27_9E8AD04058A4_.wvu.FilterData" localSheetId="0" hidden="1">'10 Кв ф'!$A$19:$T$309</definedName>
    <definedName name="Z_C8834271_1CC2_459D_BFED_D8003474F42A_.wvu.FilterData" localSheetId="0" hidden="1">'10 Кв ф'!$A$19:$T$309</definedName>
    <definedName name="Z_CC3429A4_05A1_42E7_AB67_A162415977F9_.wvu.FilterData" localSheetId="0" hidden="1">'10 Кв ф'!$A$19:$AQ$309</definedName>
    <definedName name="Z_CD577179_AC97_47E1_BD55_34C9FD4F7788_.wvu.FilterData" localSheetId="0" hidden="1">'10 Кв ф'!$A$19:$T$309</definedName>
    <definedName name="Z_CE1E033E_FF00_49FF_86F8_A53BE3AEB0CB_.wvu.FilterData" localSheetId="0" hidden="1">'10 Кв ф'!$A$19:$T$309</definedName>
    <definedName name="Z_CE1E033E_FF00_49FF_86F8_A53BE3AEB0CB_.wvu.PrintArea" localSheetId="0" hidden="1">'10 Кв ф'!$A$1:$T$309</definedName>
    <definedName name="Z_CE1E033E_FF00_49FF_86F8_A53BE3AEB0CB_.wvu.Rows" localSheetId="0" hidden="1">'10 Кв ф'!$13:$14</definedName>
    <definedName name="Z_D2373A93_A74A_4F74_898B_4F2E2B0E4C0B_.wvu.FilterData" localSheetId="0" hidden="1">'10 Кв ф'!$A$19:$T$309</definedName>
    <definedName name="Z_D2CBDC49_B9AD_49DF_A2DD_0C0CEC3CCF43_.wvu.FilterData" localSheetId="0" hidden="1">'10 Кв ф'!$A$19:$T$309</definedName>
    <definedName name="Z_D370933C_7852_4EFD_AA09_674883239A8A_.wvu.FilterData" localSheetId="0" hidden="1">'10 Кв ф'!$A$19:$AZ$309</definedName>
    <definedName name="Z_D370933C_7852_4EFD_AA09_674883239A8A_.wvu.PrintArea" localSheetId="0" hidden="1">'10 Кв ф'!$A$1:$T$309</definedName>
    <definedName name="Z_D65DB3B3_D583_4A50_96A0_49F0BFBC42FA_.wvu.FilterData" localSheetId="0" hidden="1">'10 Кв ф'!$A$19:$T$309</definedName>
    <definedName name="Z_D6D9C024_8179_4E41_8196_D59861ADD944_.wvu.FilterData" localSheetId="0" hidden="1">'10 Кв ф'!$A$19:$T$309</definedName>
    <definedName name="Z_D8A1492F_0E32_4C4E_B90C_4EE6AF3DB003_.wvu.FilterData" localSheetId="0" hidden="1">'10 Кв ф'!$A$19:$T$19</definedName>
    <definedName name="Z_DC64EED4_A191_4298_87E4_64E85FD8D110_.wvu.FilterData" localSheetId="0" hidden="1">'10 Кв ф'!$A$19:$T$309</definedName>
    <definedName name="Z_DD79EF37_1308_44D2_981A_C28745460F44_.wvu.FilterData" localSheetId="0" hidden="1">'10 Кв ф'!$A$19:$T$309</definedName>
    <definedName name="Z_DDAC970E_030F_4B51_AB9C_405787409F8D_.wvu.FilterData" localSheetId="0" hidden="1">'10 Кв ф'!$A$19:$T$19</definedName>
    <definedName name="Z_E104860A_A3B7_4FDF_8BAB_6F219D9D3E8F_.wvu.FilterData" localSheetId="0" hidden="1">'10 Кв ф'!$A$19:$T$309</definedName>
    <definedName name="Z_E104860A_A3B7_4FDF_8BAB_6F219D9D3E8F_.wvu.PrintArea" localSheetId="0" hidden="1">'10 Кв ф'!$A$1:$T$309</definedName>
    <definedName name="Z_E104860A_A3B7_4FDF_8BAB_6F219D9D3E8F_.wvu.Rows" localSheetId="0" hidden="1">'10 Кв ф'!$13:$14</definedName>
    <definedName name="Z_E160729D_A024_4208_99AD_B7D920828270_.wvu.FilterData" localSheetId="0" hidden="1">'10 Кв ф'!$A$19:$AI$309</definedName>
    <definedName name="Z_E411A018_3262_426B_992B_D639BDC47809_.wvu.FilterData" localSheetId="0" hidden="1">'10 Кв ф'!$A$19:$T$309</definedName>
    <definedName name="Z_E65E1C7B_B53B_4B88_8602_A3F4B4E3D382_.wvu.FilterData" localSheetId="0" hidden="1">'10 Кв ф'!$A$19:$T$309</definedName>
    <definedName name="Z_E8944C33_CF35_4790_9FEB_7204E02DE563_.wvu.FilterData" localSheetId="0" hidden="1">'10 Кв ф'!$A$19:$T$309</definedName>
    <definedName name="Z_E8944C33_CF35_4790_9FEB_7204E02DE563_.wvu.PrintArea" localSheetId="0" hidden="1">'10 Кв ф'!$A$1:$T$309</definedName>
    <definedName name="Z_EBE17BEF_ADE5_48A1_B3B0_13D095BC5397_.wvu.FilterData" localSheetId="0" hidden="1">'10 Кв ф'!$A$19:$T$309</definedName>
    <definedName name="Z_EF664B56_5069_481F_BF03_744F9121EDA1_.wvu.FilterData" localSheetId="0" hidden="1">'10 Кв ф'!$A$20:$T$309</definedName>
    <definedName name="Z_F5250458_B3DA_4BC9_8608_3E38DAC94C38_.wvu.FilterData" localSheetId="0" hidden="1">'10 Кв ф'!$A$19:$T$309</definedName>
    <definedName name="Z_F542FC93_15B6_4F75_8CE6_13289B723FF3_.wvu.FilterData" localSheetId="0" hidden="1">'10 Кв ф'!$A$19:$T$309</definedName>
    <definedName name="Z_FF811F01_18A2_472F_A2B1_C8CB4F7C4144_.wvu.FilterData" localSheetId="0" hidden="1">'10 Кв ф'!$A$19:$T$309</definedName>
    <definedName name="Z_FFD7E54C_3584_445D_916C_CB13835F8BCF_.wvu.FilterData" localSheetId="0" hidden="1">'10 Кв ф'!$A$19:$T$309</definedName>
    <definedName name="_xlnm.Print_Area" localSheetId="0">'10 Кв ф'!$A$1:$T$309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30" i="1" l="1"/>
  <c r="G430" i="1"/>
  <c r="F430" i="1"/>
  <c r="Q430" i="1" s="1"/>
  <c r="H429" i="1"/>
  <c r="H428" i="1"/>
  <c r="H427" i="1"/>
  <c r="G427" i="1"/>
  <c r="F427" i="1"/>
  <c r="Q427" i="1" s="1"/>
  <c r="H426" i="1"/>
  <c r="G426" i="1"/>
  <c r="F426" i="1"/>
  <c r="Q426" i="1" s="1"/>
  <c r="H425" i="1"/>
  <c r="G425" i="1"/>
  <c r="F425" i="1"/>
  <c r="Q425" i="1" s="1"/>
  <c r="H424" i="1"/>
  <c r="G424" i="1"/>
  <c r="F424" i="1"/>
  <c r="Q424" i="1" s="1"/>
  <c r="H423" i="1"/>
  <c r="G423" i="1"/>
  <c r="F423" i="1"/>
  <c r="Q423" i="1" s="1"/>
  <c r="R422" i="1"/>
  <c r="H422" i="1"/>
  <c r="G422" i="1"/>
  <c r="F422" i="1"/>
  <c r="Q422" i="1" s="1"/>
  <c r="H421" i="1"/>
  <c r="G421" i="1"/>
  <c r="F421" i="1"/>
  <c r="Q421" i="1" s="1"/>
  <c r="H420" i="1"/>
  <c r="H419" i="1"/>
  <c r="H418" i="1"/>
  <c r="H417" i="1"/>
  <c r="H416" i="1"/>
  <c r="H415" i="1"/>
  <c r="R415" i="1" s="1"/>
  <c r="S415" i="1" s="1"/>
  <c r="G415" i="1"/>
  <c r="F415" i="1"/>
  <c r="Q415" i="1" s="1"/>
  <c r="H414" i="1"/>
  <c r="G414" i="1"/>
  <c r="F414" i="1"/>
  <c r="Q414" i="1" s="1"/>
  <c r="H413" i="1"/>
  <c r="G413" i="1"/>
  <c r="F413" i="1"/>
  <c r="Q413" i="1" s="1"/>
  <c r="H412" i="1"/>
  <c r="G412" i="1"/>
  <c r="F412" i="1"/>
  <c r="Q412" i="1" s="1"/>
  <c r="H411" i="1"/>
  <c r="G411" i="1"/>
  <c r="F411" i="1"/>
  <c r="Q411" i="1" s="1"/>
  <c r="H410" i="1"/>
  <c r="G410" i="1"/>
  <c r="F410" i="1"/>
  <c r="Q409" i="1"/>
  <c r="H409" i="1"/>
  <c r="G409" i="1"/>
  <c r="F409" i="1"/>
  <c r="H408" i="1"/>
  <c r="G408" i="1"/>
  <c r="F408" i="1"/>
  <c r="Q408" i="1" s="1"/>
  <c r="S407" i="1"/>
  <c r="R407" i="1"/>
  <c r="H407" i="1"/>
  <c r="G407" i="1"/>
  <c r="F407" i="1"/>
  <c r="Q407" i="1" s="1"/>
  <c r="H406" i="1"/>
  <c r="G406" i="1"/>
  <c r="F406" i="1"/>
  <c r="Q406" i="1" s="1"/>
  <c r="H405" i="1"/>
  <c r="G405" i="1"/>
  <c r="F405" i="1"/>
  <c r="Q405" i="1" s="1"/>
  <c r="H404" i="1"/>
  <c r="G404" i="1"/>
  <c r="F404" i="1"/>
  <c r="Q404" i="1" s="1"/>
  <c r="H403" i="1"/>
  <c r="G403" i="1"/>
  <c r="F403" i="1"/>
  <c r="Q403" i="1" s="1"/>
  <c r="H402" i="1"/>
  <c r="G402" i="1"/>
  <c r="F402" i="1"/>
  <c r="Q401" i="1"/>
  <c r="H401" i="1"/>
  <c r="G401" i="1"/>
  <c r="F401" i="1"/>
  <c r="H400" i="1"/>
  <c r="G400" i="1"/>
  <c r="F400" i="1"/>
  <c r="Q400" i="1" s="1"/>
  <c r="S399" i="1"/>
  <c r="R399" i="1"/>
  <c r="H399" i="1"/>
  <c r="G399" i="1"/>
  <c r="F399" i="1"/>
  <c r="Q399" i="1" s="1"/>
  <c r="H398" i="1"/>
  <c r="G398" i="1"/>
  <c r="F398" i="1"/>
  <c r="Q398" i="1" s="1"/>
  <c r="R397" i="1"/>
  <c r="S397" i="1" s="1"/>
  <c r="H397" i="1"/>
  <c r="G397" i="1"/>
  <c r="F397" i="1"/>
  <c r="Q397" i="1" s="1"/>
  <c r="H396" i="1"/>
  <c r="G396" i="1"/>
  <c r="F396" i="1"/>
  <c r="Q396" i="1" s="1"/>
  <c r="H395" i="1"/>
  <c r="G395" i="1"/>
  <c r="F395" i="1"/>
  <c r="Q395" i="1" s="1"/>
  <c r="R394" i="1"/>
  <c r="S394" i="1" s="1"/>
  <c r="H394" i="1"/>
  <c r="G394" i="1"/>
  <c r="F394" i="1"/>
  <c r="R393" i="1"/>
  <c r="S393" i="1" s="1"/>
  <c r="Q393" i="1"/>
  <c r="H393" i="1"/>
  <c r="G393" i="1"/>
  <c r="F393" i="1"/>
  <c r="H392" i="1"/>
  <c r="G392" i="1"/>
  <c r="F392" i="1"/>
  <c r="Q392" i="1" s="1"/>
  <c r="S391" i="1"/>
  <c r="R391" i="1"/>
  <c r="H391" i="1"/>
  <c r="G391" i="1"/>
  <c r="F391" i="1"/>
  <c r="Q391" i="1" s="1"/>
  <c r="H390" i="1"/>
  <c r="G390" i="1"/>
  <c r="F390" i="1"/>
  <c r="Q390" i="1" s="1"/>
  <c r="H389" i="1"/>
  <c r="G389" i="1"/>
  <c r="F389" i="1"/>
  <c r="Q389" i="1" s="1"/>
  <c r="H388" i="1"/>
  <c r="G388" i="1"/>
  <c r="F388" i="1"/>
  <c r="Q388" i="1" s="1"/>
  <c r="H387" i="1"/>
  <c r="G387" i="1"/>
  <c r="F387" i="1"/>
  <c r="Q387" i="1" s="1"/>
  <c r="H386" i="1"/>
  <c r="R386" i="1" s="1"/>
  <c r="S386" i="1" s="1"/>
  <c r="G386" i="1"/>
  <c r="F386" i="1"/>
  <c r="R385" i="1"/>
  <c r="S385" i="1" s="1"/>
  <c r="Q385" i="1"/>
  <c r="H385" i="1"/>
  <c r="G385" i="1"/>
  <c r="F385" i="1"/>
  <c r="H384" i="1"/>
  <c r="G384" i="1"/>
  <c r="F384" i="1"/>
  <c r="Q384" i="1" s="1"/>
  <c r="H383" i="1"/>
  <c r="R383" i="1" s="1"/>
  <c r="S383" i="1" s="1"/>
  <c r="G383" i="1"/>
  <c r="F383" i="1"/>
  <c r="Q383" i="1" s="1"/>
  <c r="H382" i="1"/>
  <c r="G382" i="1"/>
  <c r="F382" i="1"/>
  <c r="Q382" i="1" s="1"/>
  <c r="R381" i="1"/>
  <c r="S381" i="1" s="1"/>
  <c r="H381" i="1"/>
  <c r="G381" i="1"/>
  <c r="F381" i="1"/>
  <c r="Q381" i="1" s="1"/>
  <c r="H380" i="1"/>
  <c r="G380" i="1"/>
  <c r="F380" i="1"/>
  <c r="Q380" i="1" s="1"/>
  <c r="H379" i="1"/>
  <c r="G379" i="1"/>
  <c r="F379" i="1"/>
  <c r="Q379" i="1" s="1"/>
  <c r="H378" i="1"/>
  <c r="G378" i="1"/>
  <c r="F378" i="1"/>
  <c r="R377" i="1"/>
  <c r="S377" i="1" s="1"/>
  <c r="Q377" i="1"/>
  <c r="H377" i="1"/>
  <c r="G377" i="1"/>
  <c r="F377" i="1"/>
  <c r="H376" i="1"/>
  <c r="G376" i="1"/>
  <c r="F376" i="1"/>
  <c r="Q376" i="1" s="1"/>
  <c r="S375" i="1"/>
  <c r="H375" i="1"/>
  <c r="R375" i="1" s="1"/>
  <c r="G375" i="1"/>
  <c r="F375" i="1"/>
  <c r="Q375" i="1" s="1"/>
  <c r="H374" i="1"/>
  <c r="G374" i="1"/>
  <c r="F374" i="1"/>
  <c r="Q374" i="1" s="1"/>
  <c r="H373" i="1"/>
  <c r="G373" i="1"/>
  <c r="F373" i="1"/>
  <c r="Q373" i="1" s="1"/>
  <c r="H372" i="1"/>
  <c r="G372" i="1"/>
  <c r="F372" i="1"/>
  <c r="Q372" i="1" s="1"/>
  <c r="H371" i="1"/>
  <c r="G371" i="1"/>
  <c r="F371" i="1"/>
  <c r="Q371" i="1" s="1"/>
  <c r="H370" i="1"/>
  <c r="G370" i="1"/>
  <c r="F370" i="1"/>
  <c r="R369" i="1"/>
  <c r="S369" i="1" s="1"/>
  <c r="Q369" i="1"/>
  <c r="H369" i="1"/>
  <c r="G369" i="1"/>
  <c r="F369" i="1"/>
  <c r="H368" i="1"/>
  <c r="G368" i="1"/>
  <c r="F368" i="1"/>
  <c r="Q368" i="1" s="1"/>
  <c r="H367" i="1"/>
  <c r="R367" i="1" s="1"/>
  <c r="S367" i="1" s="1"/>
  <c r="G367" i="1"/>
  <c r="F367" i="1"/>
  <c r="Q367" i="1" s="1"/>
  <c r="H366" i="1"/>
  <c r="G366" i="1"/>
  <c r="F366" i="1"/>
  <c r="Q366" i="1" s="1"/>
  <c r="H365" i="1"/>
  <c r="G365" i="1"/>
  <c r="F365" i="1"/>
  <c r="Q365" i="1" s="1"/>
  <c r="H364" i="1"/>
  <c r="G364" i="1"/>
  <c r="F364" i="1"/>
  <c r="Q364" i="1" s="1"/>
  <c r="H363" i="1"/>
  <c r="G363" i="1"/>
  <c r="F363" i="1"/>
  <c r="Q363" i="1" s="1"/>
  <c r="H362" i="1"/>
  <c r="G362" i="1"/>
  <c r="F362" i="1"/>
  <c r="R361" i="1"/>
  <c r="S361" i="1" s="1"/>
  <c r="Q361" i="1"/>
  <c r="H361" i="1"/>
  <c r="G361" i="1"/>
  <c r="F361" i="1"/>
  <c r="H360" i="1"/>
  <c r="G360" i="1"/>
  <c r="F360" i="1"/>
  <c r="Q360" i="1" s="1"/>
  <c r="H359" i="1"/>
  <c r="R359" i="1" s="1"/>
  <c r="S359" i="1" s="1"/>
  <c r="G359" i="1"/>
  <c r="F359" i="1"/>
  <c r="Q359" i="1" s="1"/>
  <c r="H358" i="1"/>
  <c r="G358" i="1"/>
  <c r="F358" i="1"/>
  <c r="Q358" i="1" s="1"/>
  <c r="R357" i="1"/>
  <c r="S357" i="1" s="1"/>
  <c r="H357" i="1"/>
  <c r="G357" i="1"/>
  <c r="F357" i="1"/>
  <c r="Q357" i="1" s="1"/>
  <c r="H356" i="1"/>
  <c r="G356" i="1"/>
  <c r="F356" i="1"/>
  <c r="Q356" i="1" s="1"/>
  <c r="H355" i="1"/>
  <c r="G355" i="1"/>
  <c r="F355" i="1"/>
  <c r="Q355" i="1" s="1"/>
  <c r="R354" i="1"/>
  <c r="S354" i="1" s="1"/>
  <c r="H354" i="1"/>
  <c r="G354" i="1"/>
  <c r="F354" i="1"/>
  <c r="R353" i="1"/>
  <c r="S353" i="1" s="1"/>
  <c r="Q353" i="1"/>
  <c r="H353" i="1"/>
  <c r="G353" i="1"/>
  <c r="F353" i="1"/>
  <c r="H352" i="1"/>
  <c r="H351" i="1"/>
  <c r="H350" i="1"/>
  <c r="H349" i="1"/>
  <c r="H348" i="1"/>
  <c r="H347" i="1"/>
  <c r="H346" i="1"/>
  <c r="H345" i="1"/>
  <c r="H344" i="1"/>
  <c r="H343" i="1"/>
  <c r="H342" i="1"/>
  <c r="H341" i="1"/>
  <c r="H340" i="1"/>
  <c r="H339" i="1"/>
  <c r="H338" i="1"/>
  <c r="H337" i="1"/>
  <c r="H336" i="1"/>
  <c r="H335" i="1"/>
  <c r="H334" i="1"/>
  <c r="H333" i="1"/>
  <c r="H332" i="1"/>
  <c r="H331" i="1"/>
  <c r="H330" i="1"/>
  <c r="H329" i="1"/>
  <c r="H328" i="1"/>
  <c r="H327" i="1"/>
  <c r="G327" i="1"/>
  <c r="F327" i="1"/>
  <c r="Q327" i="1" s="1"/>
  <c r="H326" i="1"/>
  <c r="G326" i="1"/>
  <c r="F326" i="1"/>
  <c r="Q326" i="1" s="1"/>
  <c r="H325" i="1"/>
  <c r="G325" i="1"/>
  <c r="F325" i="1"/>
  <c r="Q325" i="1" s="1"/>
  <c r="R324" i="1"/>
  <c r="S324" i="1" s="1"/>
  <c r="Q324" i="1"/>
  <c r="H324" i="1"/>
  <c r="G324" i="1"/>
  <c r="F324" i="1"/>
  <c r="R323" i="1"/>
  <c r="S323" i="1" s="1"/>
  <c r="H323" i="1"/>
  <c r="G323" i="1"/>
  <c r="F323" i="1"/>
  <c r="Q323" i="1" s="1"/>
  <c r="H322" i="1"/>
  <c r="G322" i="1"/>
  <c r="F322" i="1"/>
  <c r="Q322" i="1" s="1"/>
  <c r="R321" i="1"/>
  <c r="S321" i="1" s="1"/>
  <c r="H321" i="1"/>
  <c r="G321" i="1"/>
  <c r="F321" i="1"/>
  <c r="Q321" i="1" s="1"/>
  <c r="H320" i="1"/>
  <c r="G320" i="1"/>
  <c r="F320" i="1"/>
  <c r="Q320" i="1" s="1"/>
  <c r="H319" i="1"/>
  <c r="G319" i="1"/>
  <c r="F319" i="1"/>
  <c r="Q319" i="1" s="1"/>
  <c r="H318" i="1"/>
  <c r="G318" i="1"/>
  <c r="F318" i="1"/>
  <c r="Q318" i="1" s="1"/>
  <c r="H317" i="1"/>
  <c r="G317" i="1"/>
  <c r="F317" i="1"/>
  <c r="Q317" i="1" s="1"/>
  <c r="R316" i="1"/>
  <c r="S316" i="1" s="1"/>
  <c r="Q316" i="1"/>
  <c r="H316" i="1"/>
  <c r="G316" i="1"/>
  <c r="F316" i="1"/>
  <c r="R315" i="1"/>
  <c r="S315" i="1" s="1"/>
  <c r="H315" i="1"/>
  <c r="G315" i="1"/>
  <c r="F315" i="1"/>
  <c r="Q315" i="1" s="1"/>
  <c r="H314" i="1"/>
  <c r="G314" i="1"/>
  <c r="F314" i="1"/>
  <c r="Q314" i="1" s="1"/>
  <c r="R313" i="1"/>
  <c r="S313" i="1" s="1"/>
  <c r="H313" i="1"/>
  <c r="G313" i="1"/>
  <c r="F313" i="1"/>
  <c r="Q313" i="1" s="1"/>
  <c r="H312" i="1"/>
  <c r="G312" i="1"/>
  <c r="F312" i="1"/>
  <c r="Q312" i="1" s="1"/>
  <c r="H311" i="1"/>
  <c r="G311" i="1"/>
  <c r="F311" i="1"/>
  <c r="Q311" i="1" s="1"/>
  <c r="H310" i="1"/>
  <c r="G310" i="1"/>
  <c r="F310" i="1"/>
  <c r="Q310" i="1" s="1"/>
  <c r="H309" i="1"/>
  <c r="G309" i="1"/>
  <c r="F309" i="1"/>
  <c r="Q309" i="1" s="1"/>
  <c r="S308" i="1"/>
  <c r="R308" i="1"/>
  <c r="Q308" i="1"/>
  <c r="H308" i="1"/>
  <c r="G308" i="1"/>
  <c r="F308" i="1"/>
  <c r="H307" i="1"/>
  <c r="H306" i="1"/>
  <c r="G306" i="1"/>
  <c r="F306" i="1"/>
  <c r="Q306" i="1" s="1"/>
  <c r="Q305" i="1"/>
  <c r="H305" i="1"/>
  <c r="G305" i="1"/>
  <c r="F305" i="1"/>
  <c r="H304" i="1"/>
  <c r="H303" i="1"/>
  <c r="G303" i="1"/>
  <c r="F303" i="1"/>
  <c r="Q303" i="1" s="1"/>
  <c r="H302" i="1"/>
  <c r="G302" i="1"/>
  <c r="F302" i="1"/>
  <c r="Q302" i="1" s="1"/>
  <c r="H301" i="1"/>
  <c r="R301" i="1" s="1"/>
  <c r="S301" i="1" s="1"/>
  <c r="G301" i="1"/>
  <c r="F301" i="1"/>
  <c r="Q301" i="1" s="1"/>
  <c r="H300" i="1"/>
  <c r="G300" i="1"/>
  <c r="F300" i="1"/>
  <c r="Q300" i="1" s="1"/>
  <c r="R299" i="1"/>
  <c r="S299" i="1" s="1"/>
  <c r="Q299" i="1"/>
  <c r="H299" i="1"/>
  <c r="G299" i="1"/>
  <c r="F299" i="1"/>
  <c r="R298" i="1"/>
  <c r="S298" i="1" s="1"/>
  <c r="Q298" i="1"/>
  <c r="H298" i="1"/>
  <c r="G298" i="1"/>
  <c r="F298" i="1"/>
  <c r="H297" i="1"/>
  <c r="G297" i="1"/>
  <c r="F297" i="1"/>
  <c r="Q297" i="1" s="1"/>
  <c r="S296" i="1"/>
  <c r="R296" i="1"/>
  <c r="Q296" i="1"/>
  <c r="H296" i="1"/>
  <c r="G296" i="1"/>
  <c r="F296" i="1"/>
  <c r="H295" i="1"/>
  <c r="G295" i="1"/>
  <c r="F295" i="1"/>
  <c r="Q295" i="1" s="1"/>
  <c r="H294" i="1"/>
  <c r="G294" i="1"/>
  <c r="F294" i="1"/>
  <c r="H293" i="1"/>
  <c r="R293" i="1" s="1"/>
  <c r="S293" i="1" s="1"/>
  <c r="G293" i="1"/>
  <c r="F293" i="1"/>
  <c r="Q293" i="1" s="1"/>
  <c r="H292" i="1"/>
  <c r="G292" i="1"/>
  <c r="F292" i="1"/>
  <c r="Q292" i="1" s="1"/>
  <c r="H291" i="1"/>
  <c r="G291" i="1"/>
  <c r="F291" i="1"/>
  <c r="R290" i="1"/>
  <c r="S290" i="1" s="1"/>
  <c r="Q290" i="1"/>
  <c r="H290" i="1"/>
  <c r="G290" i="1"/>
  <c r="F290" i="1"/>
  <c r="H289" i="1"/>
  <c r="G289" i="1"/>
  <c r="F289" i="1"/>
  <c r="Q289" i="1" s="1"/>
  <c r="S288" i="1"/>
  <c r="R288" i="1"/>
  <c r="Q288" i="1"/>
  <c r="H288" i="1"/>
  <c r="G288" i="1"/>
  <c r="F288" i="1"/>
  <c r="H287" i="1"/>
  <c r="G287" i="1"/>
  <c r="F287" i="1"/>
  <c r="Q287" i="1" s="1"/>
  <c r="R286" i="1"/>
  <c r="S286" i="1" s="1"/>
  <c r="H286" i="1"/>
  <c r="G286" i="1"/>
  <c r="F286" i="1"/>
  <c r="Q286" i="1" s="1"/>
  <c r="R285" i="1"/>
  <c r="S285" i="1" s="1"/>
  <c r="H285" i="1"/>
  <c r="G285" i="1"/>
  <c r="F285" i="1"/>
  <c r="Q285" i="1" s="1"/>
  <c r="H284" i="1"/>
  <c r="G284" i="1"/>
  <c r="F284" i="1"/>
  <c r="Q284" i="1" s="1"/>
  <c r="H283" i="1"/>
  <c r="G283" i="1"/>
  <c r="F283" i="1"/>
  <c r="R282" i="1"/>
  <c r="S282" i="1" s="1"/>
  <c r="Q282" i="1"/>
  <c r="H282" i="1"/>
  <c r="G282" i="1"/>
  <c r="F282" i="1"/>
  <c r="H281" i="1"/>
  <c r="G281" i="1"/>
  <c r="F281" i="1"/>
  <c r="Q281" i="1" s="1"/>
  <c r="S280" i="1"/>
  <c r="R280" i="1"/>
  <c r="Q280" i="1"/>
  <c r="H280" i="1"/>
  <c r="G280" i="1"/>
  <c r="F280" i="1"/>
  <c r="H279" i="1"/>
  <c r="G279" i="1"/>
  <c r="F279" i="1"/>
  <c r="Q279" i="1" s="1"/>
  <c r="H278" i="1"/>
  <c r="G278" i="1"/>
  <c r="F278" i="1"/>
  <c r="R277" i="1"/>
  <c r="S277" i="1" s="1"/>
  <c r="H277" i="1"/>
  <c r="G277" i="1"/>
  <c r="F277" i="1"/>
  <c r="Q277" i="1" s="1"/>
  <c r="H276" i="1"/>
  <c r="G276" i="1"/>
  <c r="F276" i="1"/>
  <c r="Q276" i="1" s="1"/>
  <c r="H275" i="1"/>
  <c r="G275" i="1"/>
  <c r="F275" i="1"/>
  <c r="R274" i="1"/>
  <c r="S274" i="1" s="1"/>
  <c r="Q274" i="1"/>
  <c r="H274" i="1"/>
  <c r="G274" i="1"/>
  <c r="F274" i="1"/>
  <c r="R273" i="1"/>
  <c r="S273" i="1" s="1"/>
  <c r="H273" i="1"/>
  <c r="G273" i="1"/>
  <c r="F273" i="1"/>
  <c r="Q273" i="1" s="1"/>
  <c r="S272" i="1"/>
  <c r="R272" i="1"/>
  <c r="Q272" i="1"/>
  <c r="H272" i="1"/>
  <c r="G272" i="1"/>
  <c r="F272" i="1"/>
  <c r="H271" i="1"/>
  <c r="G271" i="1"/>
  <c r="F271" i="1"/>
  <c r="Q271" i="1" s="1"/>
  <c r="H270" i="1"/>
  <c r="G270" i="1"/>
  <c r="F270" i="1"/>
  <c r="R269" i="1"/>
  <c r="S269" i="1" s="1"/>
  <c r="H269" i="1"/>
  <c r="G269" i="1"/>
  <c r="F269" i="1"/>
  <c r="Q269" i="1" s="1"/>
  <c r="H268" i="1"/>
  <c r="G268" i="1"/>
  <c r="F268" i="1"/>
  <c r="Q268" i="1" s="1"/>
  <c r="H267" i="1"/>
  <c r="G267" i="1"/>
  <c r="F267" i="1"/>
  <c r="R266" i="1"/>
  <c r="S266" i="1" s="1"/>
  <c r="Q266" i="1"/>
  <c r="H266" i="1"/>
  <c r="G266" i="1"/>
  <c r="F266" i="1"/>
  <c r="R265" i="1"/>
  <c r="S265" i="1" s="1"/>
  <c r="H265" i="1"/>
  <c r="G265" i="1"/>
  <c r="F265" i="1"/>
  <c r="Q265" i="1" s="1"/>
  <c r="S264" i="1"/>
  <c r="R264" i="1"/>
  <c r="H264" i="1"/>
  <c r="G264" i="1"/>
  <c r="F264" i="1"/>
  <c r="Q264" i="1" s="1"/>
  <c r="H263" i="1"/>
  <c r="G263" i="1"/>
  <c r="F263" i="1"/>
  <c r="Q263" i="1" s="1"/>
  <c r="H262" i="1"/>
  <c r="G262" i="1"/>
  <c r="F262" i="1"/>
  <c r="Q262" i="1" s="1"/>
  <c r="R261" i="1"/>
  <c r="S261" i="1" s="1"/>
  <c r="H261" i="1"/>
  <c r="G261" i="1"/>
  <c r="F261" i="1"/>
  <c r="Q261" i="1" s="1"/>
  <c r="H260" i="1"/>
  <c r="G260" i="1"/>
  <c r="F260" i="1"/>
  <c r="Q260" i="1" s="1"/>
  <c r="H259" i="1"/>
  <c r="G259" i="1"/>
  <c r="F259" i="1"/>
  <c r="R258" i="1"/>
  <c r="S258" i="1" s="1"/>
  <c r="Q258" i="1"/>
  <c r="H258" i="1"/>
  <c r="G258" i="1"/>
  <c r="F258" i="1"/>
  <c r="R257" i="1"/>
  <c r="S257" i="1" s="1"/>
  <c r="H257" i="1"/>
  <c r="G257" i="1"/>
  <c r="F257" i="1"/>
  <c r="Q257" i="1" s="1"/>
  <c r="H256" i="1"/>
  <c r="R256" i="1" s="1"/>
  <c r="S256" i="1" s="1"/>
  <c r="G256" i="1"/>
  <c r="F256" i="1"/>
  <c r="Q256" i="1" s="1"/>
  <c r="H255" i="1"/>
  <c r="G255" i="1"/>
  <c r="F255" i="1"/>
  <c r="Q255" i="1" s="1"/>
  <c r="H254" i="1"/>
  <c r="G254" i="1"/>
  <c r="F254" i="1"/>
  <c r="R253" i="1"/>
  <c r="S253" i="1" s="1"/>
  <c r="H253" i="1"/>
  <c r="G253" i="1"/>
  <c r="F253" i="1"/>
  <c r="Q253" i="1" s="1"/>
  <c r="H252" i="1"/>
  <c r="H251" i="1"/>
  <c r="G251" i="1"/>
  <c r="F251" i="1"/>
  <c r="Q251" i="1" s="1"/>
  <c r="R250" i="1"/>
  <c r="H250" i="1"/>
  <c r="G250" i="1"/>
  <c r="F250" i="1"/>
  <c r="Q250" i="1" s="1"/>
  <c r="H249" i="1"/>
  <c r="H248" i="1"/>
  <c r="G248" i="1"/>
  <c r="F248" i="1"/>
  <c r="Q248" i="1" s="1"/>
  <c r="H247" i="1"/>
  <c r="H246" i="1"/>
  <c r="G246" i="1"/>
  <c r="F246" i="1"/>
  <c r="Q246" i="1" s="1"/>
  <c r="H245" i="1"/>
  <c r="G245" i="1"/>
  <c r="F245" i="1"/>
  <c r="Q245" i="1" s="1"/>
  <c r="H244" i="1"/>
  <c r="G244" i="1"/>
  <c r="F244" i="1"/>
  <c r="H243" i="1"/>
  <c r="G243" i="1"/>
  <c r="F243" i="1"/>
  <c r="H242" i="1"/>
  <c r="G242" i="1"/>
  <c r="F242" i="1"/>
  <c r="Q242" i="1" s="1"/>
  <c r="R241" i="1"/>
  <c r="S241" i="1" s="1"/>
  <c r="H241" i="1"/>
  <c r="G241" i="1"/>
  <c r="F241" i="1"/>
  <c r="Q241" i="1" s="1"/>
  <c r="S240" i="1"/>
  <c r="R240" i="1"/>
  <c r="H240" i="1"/>
  <c r="G240" i="1"/>
  <c r="F240" i="1"/>
  <c r="Q240" i="1" s="1"/>
  <c r="H239" i="1"/>
  <c r="G239" i="1"/>
  <c r="F239" i="1"/>
  <c r="Q239" i="1" s="1"/>
  <c r="R238" i="1"/>
  <c r="S238" i="1" s="1"/>
  <c r="H238" i="1"/>
  <c r="G238" i="1"/>
  <c r="F238" i="1"/>
  <c r="Q238" i="1" s="1"/>
  <c r="R237" i="1"/>
  <c r="S237" i="1" s="1"/>
  <c r="H237" i="1"/>
  <c r="G237" i="1"/>
  <c r="F237" i="1"/>
  <c r="Q237" i="1" s="1"/>
  <c r="R236" i="1"/>
  <c r="S236" i="1" s="1"/>
  <c r="H236" i="1"/>
  <c r="G236" i="1"/>
  <c r="F236" i="1"/>
  <c r="H235" i="1"/>
  <c r="G235" i="1"/>
  <c r="F235" i="1"/>
  <c r="H234" i="1"/>
  <c r="G234" i="1"/>
  <c r="F234" i="1"/>
  <c r="Q234" i="1" s="1"/>
  <c r="R233" i="1"/>
  <c r="S233" i="1" s="1"/>
  <c r="H233" i="1"/>
  <c r="G233" i="1"/>
  <c r="F233" i="1"/>
  <c r="Q233" i="1" s="1"/>
  <c r="H232" i="1"/>
  <c r="H231" i="1"/>
  <c r="G231" i="1"/>
  <c r="F231" i="1"/>
  <c r="Q231" i="1" s="1"/>
  <c r="H230" i="1"/>
  <c r="G230" i="1"/>
  <c r="F230" i="1"/>
  <c r="R229" i="1"/>
  <c r="S229" i="1" s="1"/>
  <c r="Q229" i="1"/>
  <c r="H229" i="1"/>
  <c r="G229" i="1"/>
  <c r="F229" i="1"/>
  <c r="H228" i="1"/>
  <c r="G228" i="1"/>
  <c r="F228" i="1"/>
  <c r="Q228" i="1" s="1"/>
  <c r="H227" i="1"/>
  <c r="R227" i="1" s="1"/>
  <c r="S227" i="1" s="1"/>
  <c r="G227" i="1"/>
  <c r="F227" i="1"/>
  <c r="Q227" i="1" s="1"/>
  <c r="H226" i="1"/>
  <c r="G226" i="1"/>
  <c r="F226" i="1"/>
  <c r="Q226" i="1" s="1"/>
  <c r="R225" i="1"/>
  <c r="S225" i="1" s="1"/>
  <c r="H225" i="1"/>
  <c r="G225" i="1"/>
  <c r="F225" i="1"/>
  <c r="Q225" i="1" s="1"/>
  <c r="R224" i="1"/>
  <c r="S224" i="1" s="1"/>
  <c r="H224" i="1"/>
  <c r="G224" i="1"/>
  <c r="F224" i="1"/>
  <c r="Q224" i="1" s="1"/>
  <c r="H223" i="1"/>
  <c r="G223" i="1"/>
  <c r="F223" i="1"/>
  <c r="Q223" i="1" s="1"/>
  <c r="R222" i="1"/>
  <c r="S222" i="1" s="1"/>
  <c r="Q222" i="1"/>
  <c r="H222" i="1"/>
  <c r="G222" i="1"/>
  <c r="F222" i="1"/>
  <c r="R221" i="1"/>
  <c r="S221" i="1" s="1"/>
  <c r="Q221" i="1"/>
  <c r="H221" i="1"/>
  <c r="G221" i="1"/>
  <c r="F221" i="1"/>
  <c r="H220" i="1"/>
  <c r="G220" i="1"/>
  <c r="F220" i="1"/>
  <c r="Q220" i="1" s="1"/>
  <c r="H219" i="1"/>
  <c r="H218" i="1"/>
  <c r="G218" i="1"/>
  <c r="F218" i="1"/>
  <c r="Q218" i="1" s="1"/>
  <c r="H217" i="1"/>
  <c r="G217" i="1"/>
  <c r="F217" i="1"/>
  <c r="Q217" i="1" s="1"/>
  <c r="R216" i="1"/>
  <c r="S216" i="1" s="1"/>
  <c r="Q216" i="1"/>
  <c r="H216" i="1"/>
  <c r="G216" i="1"/>
  <c r="F216" i="1"/>
  <c r="H215" i="1"/>
  <c r="R214" i="1"/>
  <c r="S214" i="1" s="1"/>
  <c r="H214" i="1"/>
  <c r="G214" i="1"/>
  <c r="F214" i="1"/>
  <c r="Q214" i="1" s="1"/>
  <c r="R213" i="1"/>
  <c r="S213" i="1" s="1"/>
  <c r="Q213" i="1"/>
  <c r="H213" i="1"/>
  <c r="G213" i="1"/>
  <c r="F213" i="1"/>
  <c r="H212" i="1"/>
  <c r="G212" i="1"/>
  <c r="F212" i="1"/>
  <c r="H211" i="1"/>
  <c r="G211" i="1"/>
  <c r="F211" i="1"/>
  <c r="Q211" i="1" s="1"/>
  <c r="S210" i="1"/>
  <c r="R210" i="1"/>
  <c r="H210" i="1"/>
  <c r="G210" i="1"/>
  <c r="F210" i="1"/>
  <c r="Q210" i="1" s="1"/>
  <c r="S209" i="1"/>
  <c r="R209" i="1"/>
  <c r="H209" i="1"/>
  <c r="G209" i="1"/>
  <c r="F209" i="1"/>
  <c r="Q209" i="1" s="1"/>
  <c r="H208" i="1"/>
  <c r="G208" i="1"/>
  <c r="F208" i="1"/>
  <c r="Q208" i="1" s="1"/>
  <c r="H207" i="1"/>
  <c r="G207" i="1"/>
  <c r="F207" i="1"/>
  <c r="Q207" i="1" s="1"/>
  <c r="R206" i="1"/>
  <c r="S206" i="1" s="1"/>
  <c r="H206" i="1"/>
  <c r="G206" i="1"/>
  <c r="F206" i="1"/>
  <c r="Q206" i="1" s="1"/>
  <c r="H205" i="1"/>
  <c r="G205" i="1"/>
  <c r="G201" i="1" s="1"/>
  <c r="F205" i="1"/>
  <c r="H204" i="1"/>
  <c r="G204" i="1"/>
  <c r="F204" i="1"/>
  <c r="H203" i="1"/>
  <c r="G203" i="1"/>
  <c r="F203" i="1"/>
  <c r="R202" i="1"/>
  <c r="Q202" i="1"/>
  <c r="H202" i="1"/>
  <c r="G202" i="1"/>
  <c r="F202" i="1"/>
  <c r="P201" i="1"/>
  <c r="O201" i="1"/>
  <c r="N201" i="1"/>
  <c r="M201" i="1"/>
  <c r="L201" i="1"/>
  <c r="K201" i="1"/>
  <c r="J201" i="1"/>
  <c r="I201" i="1"/>
  <c r="E201" i="1"/>
  <c r="D201" i="1"/>
  <c r="H199" i="1"/>
  <c r="G199" i="1"/>
  <c r="F199" i="1"/>
  <c r="H198" i="1"/>
  <c r="G198" i="1"/>
  <c r="F198" i="1"/>
  <c r="Q198" i="1" s="1"/>
  <c r="R197" i="1"/>
  <c r="S197" i="1" s="1"/>
  <c r="H197" i="1"/>
  <c r="G197" i="1"/>
  <c r="F197" i="1"/>
  <c r="Q197" i="1" s="1"/>
  <c r="H196" i="1"/>
  <c r="H195" i="1"/>
  <c r="G195" i="1"/>
  <c r="F195" i="1"/>
  <c r="Q195" i="1" s="1"/>
  <c r="H194" i="1"/>
  <c r="Q194" i="1" s="1"/>
  <c r="G194" i="1"/>
  <c r="F194" i="1"/>
  <c r="R193" i="1"/>
  <c r="S193" i="1" s="1"/>
  <c r="Q193" i="1"/>
  <c r="H193" i="1"/>
  <c r="G193" i="1"/>
  <c r="F193" i="1"/>
  <c r="R192" i="1"/>
  <c r="H192" i="1"/>
  <c r="G192" i="1"/>
  <c r="G191" i="1" s="1"/>
  <c r="F192" i="1"/>
  <c r="F191" i="1" s="1"/>
  <c r="P191" i="1"/>
  <c r="O191" i="1"/>
  <c r="N191" i="1"/>
  <c r="M191" i="1"/>
  <c r="L191" i="1"/>
  <c r="K191" i="1"/>
  <c r="J191" i="1"/>
  <c r="I191" i="1"/>
  <c r="E191" i="1"/>
  <c r="D191" i="1"/>
  <c r="D185" i="1" s="1"/>
  <c r="H190" i="1"/>
  <c r="G190" i="1"/>
  <c r="F190" i="1"/>
  <c r="F188" i="1" s="1"/>
  <c r="F185" i="1" s="1"/>
  <c r="H189" i="1"/>
  <c r="G189" i="1"/>
  <c r="F189" i="1"/>
  <c r="Q189" i="1" s="1"/>
  <c r="P188" i="1"/>
  <c r="P185" i="1" s="1"/>
  <c r="O188" i="1"/>
  <c r="N188" i="1"/>
  <c r="M188" i="1"/>
  <c r="M185" i="1" s="1"/>
  <c r="L188" i="1"/>
  <c r="K188" i="1"/>
  <c r="K185" i="1" s="1"/>
  <c r="J188" i="1"/>
  <c r="J185" i="1" s="1"/>
  <c r="I188" i="1"/>
  <c r="I185" i="1" s="1"/>
  <c r="H188" i="1"/>
  <c r="E188" i="1"/>
  <c r="D188" i="1"/>
  <c r="O185" i="1"/>
  <c r="N185" i="1"/>
  <c r="L185" i="1"/>
  <c r="E185" i="1"/>
  <c r="R179" i="1"/>
  <c r="R178" i="1" s="1"/>
  <c r="Q179" i="1"/>
  <c r="P179" i="1"/>
  <c r="O179" i="1"/>
  <c r="N179" i="1"/>
  <c r="M179" i="1"/>
  <c r="L179" i="1"/>
  <c r="K179" i="1"/>
  <c r="K178" i="1" s="1"/>
  <c r="J179" i="1"/>
  <c r="J178" i="1" s="1"/>
  <c r="I179" i="1"/>
  <c r="H179" i="1"/>
  <c r="G179" i="1"/>
  <c r="F179" i="1"/>
  <c r="F178" i="1" s="1"/>
  <c r="E179" i="1"/>
  <c r="D179" i="1"/>
  <c r="Q178" i="1"/>
  <c r="P178" i="1"/>
  <c r="O178" i="1"/>
  <c r="N178" i="1"/>
  <c r="M178" i="1"/>
  <c r="L178" i="1"/>
  <c r="I178" i="1"/>
  <c r="H178" i="1"/>
  <c r="G178" i="1"/>
  <c r="E178" i="1"/>
  <c r="D178" i="1"/>
  <c r="H177" i="1"/>
  <c r="G177" i="1"/>
  <c r="F177" i="1"/>
  <c r="Q177" i="1" s="1"/>
  <c r="H176" i="1"/>
  <c r="H175" i="1"/>
  <c r="R175" i="1" s="1"/>
  <c r="S175" i="1" s="1"/>
  <c r="G175" i="1"/>
  <c r="F175" i="1"/>
  <c r="Q175" i="1" s="1"/>
  <c r="Q174" i="1"/>
  <c r="H174" i="1"/>
  <c r="G174" i="1"/>
  <c r="F174" i="1"/>
  <c r="H173" i="1"/>
  <c r="G173" i="1"/>
  <c r="F173" i="1"/>
  <c r="Q173" i="1" s="1"/>
  <c r="H172" i="1"/>
  <c r="G172" i="1"/>
  <c r="F172" i="1"/>
  <c r="Q172" i="1" s="1"/>
  <c r="H171" i="1"/>
  <c r="G171" i="1"/>
  <c r="F171" i="1"/>
  <c r="Q171" i="1" s="1"/>
  <c r="R170" i="1"/>
  <c r="S170" i="1" s="1"/>
  <c r="Q170" i="1"/>
  <c r="H170" i="1"/>
  <c r="G170" i="1"/>
  <c r="F170" i="1"/>
  <c r="R169" i="1"/>
  <c r="S169" i="1" s="1"/>
  <c r="H169" i="1"/>
  <c r="G169" i="1"/>
  <c r="F169" i="1"/>
  <c r="Q169" i="1" s="1"/>
  <c r="H168" i="1"/>
  <c r="G168" i="1"/>
  <c r="F168" i="1"/>
  <c r="Q168" i="1" s="1"/>
  <c r="H167" i="1"/>
  <c r="R167" i="1" s="1"/>
  <c r="S167" i="1" s="1"/>
  <c r="G167" i="1"/>
  <c r="F167" i="1"/>
  <c r="Q167" i="1" s="1"/>
  <c r="Q166" i="1"/>
  <c r="H166" i="1"/>
  <c r="G166" i="1"/>
  <c r="F166" i="1"/>
  <c r="H165" i="1"/>
  <c r="G165" i="1"/>
  <c r="F165" i="1"/>
  <c r="Q165" i="1" s="1"/>
  <c r="H164" i="1"/>
  <c r="G164" i="1"/>
  <c r="F164" i="1"/>
  <c r="Q164" i="1" s="1"/>
  <c r="H163" i="1"/>
  <c r="G163" i="1"/>
  <c r="F163" i="1"/>
  <c r="Q163" i="1" s="1"/>
  <c r="R162" i="1"/>
  <c r="S162" i="1" s="1"/>
  <c r="Q162" i="1"/>
  <c r="H162" i="1"/>
  <c r="G162" i="1"/>
  <c r="F162" i="1"/>
  <c r="R161" i="1"/>
  <c r="S161" i="1" s="1"/>
  <c r="H161" i="1"/>
  <c r="G161" i="1"/>
  <c r="F161" i="1"/>
  <c r="Q161" i="1" s="1"/>
  <c r="H160" i="1"/>
  <c r="G160" i="1"/>
  <c r="F160" i="1"/>
  <c r="Q160" i="1" s="1"/>
  <c r="H159" i="1"/>
  <c r="R159" i="1" s="1"/>
  <c r="S159" i="1" s="1"/>
  <c r="G159" i="1"/>
  <c r="F159" i="1"/>
  <c r="Q159" i="1" s="1"/>
  <c r="Q158" i="1"/>
  <c r="H158" i="1"/>
  <c r="G158" i="1"/>
  <c r="F158" i="1"/>
  <c r="H157" i="1"/>
  <c r="G157" i="1"/>
  <c r="F157" i="1"/>
  <c r="Q157" i="1" s="1"/>
  <c r="H156" i="1"/>
  <c r="G156" i="1"/>
  <c r="F156" i="1"/>
  <c r="Q156" i="1" s="1"/>
  <c r="H155" i="1"/>
  <c r="G155" i="1"/>
  <c r="F155" i="1"/>
  <c r="Q155" i="1" s="1"/>
  <c r="R154" i="1"/>
  <c r="S154" i="1" s="1"/>
  <c r="Q154" i="1"/>
  <c r="H154" i="1"/>
  <c r="G154" i="1"/>
  <c r="F154" i="1"/>
  <c r="R153" i="1"/>
  <c r="S153" i="1" s="1"/>
  <c r="H153" i="1"/>
  <c r="G153" i="1"/>
  <c r="F153" i="1"/>
  <c r="Q153" i="1" s="1"/>
  <c r="H152" i="1"/>
  <c r="G152" i="1"/>
  <c r="F152" i="1"/>
  <c r="Q152" i="1" s="1"/>
  <c r="H151" i="1"/>
  <c r="R151" i="1" s="1"/>
  <c r="S151" i="1" s="1"/>
  <c r="G151" i="1"/>
  <c r="F151" i="1"/>
  <c r="Q151" i="1" s="1"/>
  <c r="Q150" i="1"/>
  <c r="H150" i="1"/>
  <c r="G150" i="1"/>
  <c r="F150" i="1"/>
  <c r="H149" i="1"/>
  <c r="G149" i="1"/>
  <c r="F149" i="1"/>
  <c r="Q149" i="1" s="1"/>
  <c r="H148" i="1"/>
  <c r="G148" i="1"/>
  <c r="F148" i="1"/>
  <c r="Q148" i="1" s="1"/>
  <c r="H147" i="1"/>
  <c r="G147" i="1"/>
  <c r="F147" i="1"/>
  <c r="Q147" i="1" s="1"/>
  <c r="R146" i="1"/>
  <c r="S146" i="1" s="1"/>
  <c r="Q146" i="1"/>
  <c r="H146" i="1"/>
  <c r="G146" i="1"/>
  <c r="F146" i="1"/>
  <c r="R145" i="1"/>
  <c r="S145" i="1" s="1"/>
  <c r="H145" i="1"/>
  <c r="G145" i="1"/>
  <c r="F145" i="1"/>
  <c r="Q145" i="1" s="1"/>
  <c r="H144" i="1"/>
  <c r="G144" i="1"/>
  <c r="F144" i="1"/>
  <c r="H143" i="1"/>
  <c r="R143" i="1" s="1"/>
  <c r="S143" i="1" s="1"/>
  <c r="G143" i="1"/>
  <c r="F143" i="1"/>
  <c r="Q143" i="1" s="1"/>
  <c r="Q142" i="1"/>
  <c r="H142" i="1"/>
  <c r="G142" i="1"/>
  <c r="F142" i="1"/>
  <c r="Q141" i="1"/>
  <c r="H141" i="1"/>
  <c r="G141" i="1"/>
  <c r="F141" i="1"/>
  <c r="H140" i="1"/>
  <c r="G140" i="1"/>
  <c r="F140" i="1"/>
  <c r="Q140" i="1" s="1"/>
  <c r="H139" i="1"/>
  <c r="G139" i="1"/>
  <c r="F139" i="1"/>
  <c r="Q139" i="1" s="1"/>
  <c r="S138" i="1"/>
  <c r="R138" i="1"/>
  <c r="Q138" i="1"/>
  <c r="H138" i="1"/>
  <c r="G138" i="1"/>
  <c r="F138" i="1"/>
  <c r="R137" i="1"/>
  <c r="S137" i="1" s="1"/>
  <c r="H137" i="1"/>
  <c r="G137" i="1"/>
  <c r="F137" i="1"/>
  <c r="Q137" i="1" s="1"/>
  <c r="H136" i="1"/>
  <c r="G136" i="1"/>
  <c r="F136" i="1"/>
  <c r="Q136" i="1" s="1"/>
  <c r="H135" i="1"/>
  <c r="R135" i="1" s="1"/>
  <c r="S135" i="1" s="1"/>
  <c r="G135" i="1"/>
  <c r="F135" i="1"/>
  <c r="Q135" i="1" s="1"/>
  <c r="Q134" i="1"/>
  <c r="H134" i="1"/>
  <c r="G134" i="1"/>
  <c r="F134" i="1"/>
  <c r="H133" i="1"/>
  <c r="Q133" i="1" s="1"/>
  <c r="G133" i="1"/>
  <c r="F133" i="1"/>
  <c r="H132" i="1"/>
  <c r="G132" i="1"/>
  <c r="F132" i="1"/>
  <c r="Q132" i="1" s="1"/>
  <c r="H131" i="1"/>
  <c r="G131" i="1"/>
  <c r="F131" i="1"/>
  <c r="Q131" i="1" s="1"/>
  <c r="R130" i="1"/>
  <c r="S130" i="1" s="1"/>
  <c r="Q130" i="1"/>
  <c r="H130" i="1"/>
  <c r="G130" i="1"/>
  <c r="F130" i="1"/>
  <c r="R129" i="1"/>
  <c r="S129" i="1" s="1"/>
  <c r="H129" i="1"/>
  <c r="G129" i="1"/>
  <c r="F129" i="1"/>
  <c r="Q129" i="1" s="1"/>
  <c r="H128" i="1"/>
  <c r="G128" i="1"/>
  <c r="F128" i="1"/>
  <c r="Q128" i="1" s="1"/>
  <c r="H127" i="1"/>
  <c r="R127" i="1" s="1"/>
  <c r="S127" i="1" s="1"/>
  <c r="G127" i="1"/>
  <c r="F127" i="1"/>
  <c r="Q127" i="1" s="1"/>
  <c r="Q126" i="1"/>
  <c r="H126" i="1"/>
  <c r="G126" i="1"/>
  <c r="F126" i="1"/>
  <c r="H125" i="1"/>
  <c r="G125" i="1"/>
  <c r="F125" i="1"/>
  <c r="Q125" i="1" s="1"/>
  <c r="H124" i="1"/>
  <c r="G124" i="1"/>
  <c r="F124" i="1"/>
  <c r="Q124" i="1" s="1"/>
  <c r="H123" i="1"/>
  <c r="G123" i="1"/>
  <c r="F123" i="1"/>
  <c r="Q123" i="1" s="1"/>
  <c r="R122" i="1"/>
  <c r="S122" i="1" s="1"/>
  <c r="Q122" i="1"/>
  <c r="H122" i="1"/>
  <c r="G122" i="1"/>
  <c r="F122" i="1"/>
  <c r="R121" i="1"/>
  <c r="S121" i="1" s="1"/>
  <c r="H121" i="1"/>
  <c r="G121" i="1"/>
  <c r="F121" i="1"/>
  <c r="Q121" i="1" s="1"/>
  <c r="H120" i="1"/>
  <c r="G120" i="1"/>
  <c r="F120" i="1"/>
  <c r="H119" i="1"/>
  <c r="R119" i="1" s="1"/>
  <c r="S119" i="1" s="1"/>
  <c r="G119" i="1"/>
  <c r="F119" i="1"/>
  <c r="Q119" i="1" s="1"/>
  <c r="Q118" i="1"/>
  <c r="H118" i="1"/>
  <c r="G118" i="1"/>
  <c r="F118" i="1"/>
  <c r="H117" i="1"/>
  <c r="G117" i="1"/>
  <c r="F117" i="1"/>
  <c r="Q117" i="1" s="1"/>
  <c r="H116" i="1"/>
  <c r="G116" i="1"/>
  <c r="F116" i="1"/>
  <c r="Q116" i="1" s="1"/>
  <c r="H115" i="1"/>
  <c r="G115" i="1"/>
  <c r="F115" i="1"/>
  <c r="Q115" i="1" s="1"/>
  <c r="R114" i="1"/>
  <c r="S114" i="1" s="1"/>
  <c r="Q114" i="1"/>
  <c r="H114" i="1"/>
  <c r="G114" i="1"/>
  <c r="F114" i="1"/>
  <c r="R113" i="1"/>
  <c r="S113" i="1" s="1"/>
  <c r="H113" i="1"/>
  <c r="G113" i="1"/>
  <c r="F113" i="1"/>
  <c r="Q113" i="1" s="1"/>
  <c r="H112" i="1"/>
  <c r="G112" i="1"/>
  <c r="F112" i="1"/>
  <c r="Q112" i="1" s="1"/>
  <c r="R111" i="1"/>
  <c r="S111" i="1" s="1"/>
  <c r="H111" i="1"/>
  <c r="G111" i="1"/>
  <c r="F111" i="1"/>
  <c r="Q111" i="1" s="1"/>
  <c r="Q110" i="1"/>
  <c r="H110" i="1"/>
  <c r="G110" i="1"/>
  <c r="F110" i="1"/>
  <c r="H109" i="1"/>
  <c r="G109" i="1"/>
  <c r="F109" i="1"/>
  <c r="Q109" i="1" s="1"/>
  <c r="H108" i="1"/>
  <c r="G108" i="1"/>
  <c r="F108" i="1"/>
  <c r="Q108" i="1" s="1"/>
  <c r="R107" i="1"/>
  <c r="S107" i="1" s="1"/>
  <c r="H107" i="1"/>
  <c r="G107" i="1"/>
  <c r="F107" i="1"/>
  <c r="Q107" i="1" s="1"/>
  <c r="S106" i="1"/>
  <c r="R106" i="1"/>
  <c r="Q106" i="1"/>
  <c r="H106" i="1"/>
  <c r="G106" i="1"/>
  <c r="F106" i="1"/>
  <c r="R105" i="1"/>
  <c r="S105" i="1" s="1"/>
  <c r="H105" i="1"/>
  <c r="G105" i="1"/>
  <c r="F105" i="1"/>
  <c r="Q105" i="1" s="1"/>
  <c r="H104" i="1"/>
  <c r="G104" i="1"/>
  <c r="F104" i="1"/>
  <c r="Q104" i="1" s="1"/>
  <c r="R103" i="1"/>
  <c r="S103" i="1" s="1"/>
  <c r="H103" i="1"/>
  <c r="G103" i="1"/>
  <c r="F103" i="1"/>
  <c r="Q103" i="1" s="1"/>
  <c r="R102" i="1"/>
  <c r="S102" i="1" s="1"/>
  <c r="Q102" i="1"/>
  <c r="H102" i="1"/>
  <c r="G102" i="1"/>
  <c r="F102" i="1"/>
  <c r="H101" i="1"/>
  <c r="G101" i="1"/>
  <c r="F101" i="1"/>
  <c r="Q101" i="1" s="1"/>
  <c r="H100" i="1"/>
  <c r="G100" i="1"/>
  <c r="F100" i="1"/>
  <c r="Q100" i="1" s="1"/>
  <c r="P99" i="1"/>
  <c r="O99" i="1"/>
  <c r="N99" i="1"/>
  <c r="M99" i="1"/>
  <c r="L99" i="1"/>
  <c r="K99" i="1"/>
  <c r="J99" i="1"/>
  <c r="I99" i="1"/>
  <c r="E99" i="1"/>
  <c r="D99" i="1"/>
  <c r="H98" i="1"/>
  <c r="G98" i="1"/>
  <c r="F98" i="1"/>
  <c r="Q98" i="1" s="1"/>
  <c r="H97" i="1"/>
  <c r="G97" i="1"/>
  <c r="F97" i="1"/>
  <c r="Q97" i="1" s="1"/>
  <c r="H96" i="1"/>
  <c r="G96" i="1"/>
  <c r="F96" i="1"/>
  <c r="Q96" i="1" s="1"/>
  <c r="R95" i="1"/>
  <c r="S95" i="1" s="1"/>
  <c r="H95" i="1"/>
  <c r="G95" i="1"/>
  <c r="F95" i="1"/>
  <c r="Q95" i="1" s="1"/>
  <c r="R94" i="1"/>
  <c r="S94" i="1" s="1"/>
  <c r="H94" i="1"/>
  <c r="G94" i="1"/>
  <c r="F94" i="1"/>
  <c r="H93" i="1"/>
  <c r="G93" i="1"/>
  <c r="F93" i="1"/>
  <c r="H92" i="1"/>
  <c r="G92" i="1"/>
  <c r="F92" i="1"/>
  <c r="Q92" i="1" s="1"/>
  <c r="S91" i="1"/>
  <c r="R91" i="1"/>
  <c r="H91" i="1"/>
  <c r="G91" i="1"/>
  <c r="F91" i="1"/>
  <c r="Q91" i="1" s="1"/>
  <c r="H90" i="1"/>
  <c r="G90" i="1"/>
  <c r="F90" i="1"/>
  <c r="Q90" i="1" s="1"/>
  <c r="H89" i="1"/>
  <c r="G89" i="1"/>
  <c r="F89" i="1"/>
  <c r="Q89" i="1" s="1"/>
  <c r="S88" i="1"/>
  <c r="R88" i="1"/>
  <c r="H88" i="1"/>
  <c r="G88" i="1"/>
  <c r="F88" i="1"/>
  <c r="Q88" i="1" s="1"/>
  <c r="R87" i="1"/>
  <c r="S87" i="1" s="1"/>
  <c r="H87" i="1"/>
  <c r="G87" i="1"/>
  <c r="F87" i="1"/>
  <c r="Q87" i="1" s="1"/>
  <c r="H86" i="1"/>
  <c r="G86" i="1"/>
  <c r="F86" i="1"/>
  <c r="H85" i="1"/>
  <c r="G85" i="1"/>
  <c r="F85" i="1"/>
  <c r="H84" i="1"/>
  <c r="G84" i="1"/>
  <c r="F84" i="1"/>
  <c r="Q84" i="1" s="1"/>
  <c r="R83" i="1"/>
  <c r="S83" i="1" s="1"/>
  <c r="H83" i="1"/>
  <c r="G83" i="1"/>
  <c r="F83" i="1"/>
  <c r="Q83" i="1" s="1"/>
  <c r="H82" i="1"/>
  <c r="G82" i="1"/>
  <c r="F82" i="1"/>
  <c r="Q82" i="1" s="1"/>
  <c r="H81" i="1"/>
  <c r="G81" i="1"/>
  <c r="F81" i="1"/>
  <c r="H80" i="1"/>
  <c r="G80" i="1"/>
  <c r="F80" i="1"/>
  <c r="Q80" i="1" s="1"/>
  <c r="R79" i="1"/>
  <c r="S79" i="1" s="1"/>
  <c r="H79" i="1"/>
  <c r="G79" i="1"/>
  <c r="F79" i="1"/>
  <c r="Q79" i="1" s="1"/>
  <c r="R78" i="1"/>
  <c r="S78" i="1" s="1"/>
  <c r="H78" i="1"/>
  <c r="G78" i="1"/>
  <c r="F78" i="1"/>
  <c r="H77" i="1"/>
  <c r="G77" i="1"/>
  <c r="F77" i="1"/>
  <c r="P76" i="1"/>
  <c r="O76" i="1"/>
  <c r="N76" i="1"/>
  <c r="M76" i="1"/>
  <c r="L76" i="1"/>
  <c r="L63" i="1" s="1"/>
  <c r="K76" i="1"/>
  <c r="K63" i="1" s="1"/>
  <c r="J76" i="1"/>
  <c r="I76" i="1"/>
  <c r="E76" i="1"/>
  <c r="D76" i="1"/>
  <c r="H75" i="1"/>
  <c r="G75" i="1"/>
  <c r="F75" i="1"/>
  <c r="P74" i="1"/>
  <c r="P63" i="1" s="1"/>
  <c r="O74" i="1"/>
  <c r="N74" i="1"/>
  <c r="N63" i="1" s="1"/>
  <c r="M74" i="1"/>
  <c r="M63" i="1" s="1"/>
  <c r="L74" i="1"/>
  <c r="K74" i="1"/>
  <c r="J74" i="1"/>
  <c r="I74" i="1"/>
  <c r="G74" i="1"/>
  <c r="F74" i="1"/>
  <c r="E74" i="1"/>
  <c r="D74" i="1"/>
  <c r="H73" i="1"/>
  <c r="G73" i="1"/>
  <c r="F73" i="1"/>
  <c r="Q73" i="1" s="1"/>
  <c r="S72" i="1"/>
  <c r="R72" i="1"/>
  <c r="Q72" i="1"/>
  <c r="H72" i="1"/>
  <c r="G72" i="1"/>
  <c r="F72" i="1"/>
  <c r="R71" i="1"/>
  <c r="S71" i="1" s="1"/>
  <c r="H71" i="1"/>
  <c r="G71" i="1"/>
  <c r="F71" i="1"/>
  <c r="Q71" i="1" s="1"/>
  <c r="H70" i="1"/>
  <c r="G70" i="1"/>
  <c r="F70" i="1"/>
  <c r="Q70" i="1" s="1"/>
  <c r="H69" i="1"/>
  <c r="R69" i="1" s="1"/>
  <c r="S69" i="1" s="1"/>
  <c r="G69" i="1"/>
  <c r="F69" i="1"/>
  <c r="Q69" i="1" s="1"/>
  <c r="Q68" i="1"/>
  <c r="H68" i="1"/>
  <c r="G68" i="1"/>
  <c r="F68" i="1"/>
  <c r="H67" i="1"/>
  <c r="G67" i="1"/>
  <c r="F67" i="1"/>
  <c r="H66" i="1"/>
  <c r="G66" i="1"/>
  <c r="F66" i="1"/>
  <c r="Q66" i="1" s="1"/>
  <c r="R65" i="1"/>
  <c r="S65" i="1" s="1"/>
  <c r="H65" i="1"/>
  <c r="G65" i="1"/>
  <c r="G64" i="1" s="1"/>
  <c r="F65" i="1"/>
  <c r="Q65" i="1" s="1"/>
  <c r="P64" i="1"/>
  <c r="O64" i="1"/>
  <c r="N64" i="1"/>
  <c r="M64" i="1"/>
  <c r="L64" i="1"/>
  <c r="K64" i="1"/>
  <c r="J64" i="1"/>
  <c r="J63" i="1" s="1"/>
  <c r="I64" i="1"/>
  <c r="E64" i="1"/>
  <c r="D64" i="1"/>
  <c r="O63" i="1"/>
  <c r="D63" i="1"/>
  <c r="Q62" i="1"/>
  <c r="H62" i="1"/>
  <c r="G62" i="1"/>
  <c r="F62" i="1"/>
  <c r="H61" i="1"/>
  <c r="G61" i="1"/>
  <c r="F61" i="1"/>
  <c r="R60" i="1"/>
  <c r="S60" i="1" s="1"/>
  <c r="Q60" i="1"/>
  <c r="H60" i="1"/>
  <c r="G60" i="1"/>
  <c r="F60" i="1"/>
  <c r="H59" i="1"/>
  <c r="G59" i="1"/>
  <c r="F59" i="1"/>
  <c r="Q59" i="1" s="1"/>
  <c r="H58" i="1"/>
  <c r="R58" i="1" s="1"/>
  <c r="S58" i="1" s="1"/>
  <c r="G58" i="1"/>
  <c r="F58" i="1"/>
  <c r="Q58" i="1" s="1"/>
  <c r="H57" i="1"/>
  <c r="G57" i="1"/>
  <c r="F57" i="1"/>
  <c r="R56" i="1"/>
  <c r="S56" i="1" s="1"/>
  <c r="H56" i="1"/>
  <c r="G56" i="1"/>
  <c r="G54" i="1" s="1"/>
  <c r="G44" i="1" s="1"/>
  <c r="F56" i="1"/>
  <c r="Q56" i="1" s="1"/>
  <c r="H55" i="1"/>
  <c r="G55" i="1"/>
  <c r="F55" i="1"/>
  <c r="P54" i="1"/>
  <c r="O54" i="1"/>
  <c r="N54" i="1"/>
  <c r="M54" i="1"/>
  <c r="L54" i="1"/>
  <c r="K54" i="1"/>
  <c r="J54" i="1"/>
  <c r="I54" i="1"/>
  <c r="E54" i="1"/>
  <c r="D54" i="1"/>
  <c r="R53" i="1"/>
  <c r="H53" i="1"/>
  <c r="H52" i="1" s="1"/>
  <c r="G53" i="1"/>
  <c r="G52" i="1" s="1"/>
  <c r="F53" i="1"/>
  <c r="P52" i="1"/>
  <c r="O52" i="1"/>
  <c r="N52" i="1"/>
  <c r="M52" i="1"/>
  <c r="L52" i="1"/>
  <c r="K52" i="1"/>
  <c r="J52" i="1"/>
  <c r="I52" i="1"/>
  <c r="E52" i="1"/>
  <c r="D52" i="1"/>
  <c r="R51" i="1"/>
  <c r="S51" i="1" s="1"/>
  <c r="P51" i="1"/>
  <c r="H51" i="1" s="1"/>
  <c r="G51" i="1"/>
  <c r="G48" i="1" s="1"/>
  <c r="F51" i="1"/>
  <c r="R50" i="1"/>
  <c r="S50" i="1" s="1"/>
  <c r="Q50" i="1"/>
  <c r="P50" i="1"/>
  <c r="H50" i="1" s="1"/>
  <c r="G50" i="1"/>
  <c r="F50" i="1"/>
  <c r="R49" i="1"/>
  <c r="R48" i="1" s="1"/>
  <c r="H49" i="1"/>
  <c r="H48" i="1" s="1"/>
  <c r="G49" i="1"/>
  <c r="F49" i="1"/>
  <c r="P48" i="1"/>
  <c r="O48" i="1"/>
  <c r="N48" i="1"/>
  <c r="M48" i="1"/>
  <c r="M44" i="1" s="1"/>
  <c r="L48" i="1"/>
  <c r="L44" i="1" s="1"/>
  <c r="K48" i="1"/>
  <c r="J48" i="1"/>
  <c r="I48" i="1"/>
  <c r="E48" i="1"/>
  <c r="D48" i="1"/>
  <c r="R47" i="1"/>
  <c r="S47" i="1" s="1"/>
  <c r="H47" i="1"/>
  <c r="G47" i="1"/>
  <c r="F47" i="1"/>
  <c r="Q47" i="1" s="1"/>
  <c r="R46" i="1"/>
  <c r="H46" i="1"/>
  <c r="G46" i="1"/>
  <c r="G45" i="1" s="1"/>
  <c r="F46" i="1"/>
  <c r="F45" i="1" s="1"/>
  <c r="P45" i="1"/>
  <c r="P44" i="1" s="1"/>
  <c r="O45" i="1"/>
  <c r="N45" i="1"/>
  <c r="N44" i="1" s="1"/>
  <c r="M45" i="1"/>
  <c r="L45" i="1"/>
  <c r="K45" i="1"/>
  <c r="J45" i="1"/>
  <c r="I45" i="1"/>
  <c r="E45" i="1"/>
  <c r="E44" i="1" s="1"/>
  <c r="D45" i="1"/>
  <c r="O44" i="1"/>
  <c r="K44" i="1"/>
  <c r="J44" i="1"/>
  <c r="I44" i="1"/>
  <c r="D44" i="1"/>
  <c r="R42" i="1"/>
  <c r="S42" i="1" s="1"/>
  <c r="H42" i="1"/>
  <c r="G42" i="1"/>
  <c r="F42" i="1"/>
  <c r="Q42" i="1" s="1"/>
  <c r="H41" i="1"/>
  <c r="R41" i="1" s="1"/>
  <c r="S41" i="1" s="1"/>
  <c r="G41" i="1"/>
  <c r="F41" i="1"/>
  <c r="Q41" i="1" s="1"/>
  <c r="H40" i="1"/>
  <c r="R39" i="1"/>
  <c r="S39" i="1" s="1"/>
  <c r="H39" i="1"/>
  <c r="G39" i="1"/>
  <c r="F39" i="1"/>
  <c r="H38" i="1"/>
  <c r="G38" i="1"/>
  <c r="F38" i="1"/>
  <c r="Q38" i="1" s="1"/>
  <c r="R37" i="1"/>
  <c r="S37" i="1" s="1"/>
  <c r="H37" i="1"/>
  <c r="G37" i="1"/>
  <c r="F37" i="1"/>
  <c r="Q37" i="1" s="1"/>
  <c r="H36" i="1"/>
  <c r="H35" i="1"/>
  <c r="G35" i="1"/>
  <c r="G34" i="1" s="1"/>
  <c r="F35" i="1"/>
  <c r="F34" i="1" s="1"/>
  <c r="P34" i="1"/>
  <c r="O34" i="1"/>
  <c r="N34" i="1"/>
  <c r="M34" i="1"/>
  <c r="L34" i="1"/>
  <c r="K34" i="1"/>
  <c r="K28" i="1" s="1"/>
  <c r="K21" i="1" s="1"/>
  <c r="J34" i="1"/>
  <c r="J28" i="1" s="1"/>
  <c r="J21" i="1" s="1"/>
  <c r="I34" i="1"/>
  <c r="E34" i="1"/>
  <c r="D34" i="1"/>
  <c r="H33" i="1"/>
  <c r="R33" i="1" s="1"/>
  <c r="G33" i="1"/>
  <c r="G32" i="1" s="1"/>
  <c r="F33" i="1"/>
  <c r="F32" i="1" s="1"/>
  <c r="P32" i="1"/>
  <c r="O32" i="1"/>
  <c r="O28" i="1" s="1"/>
  <c r="N32" i="1"/>
  <c r="N28" i="1" s="1"/>
  <c r="M32" i="1"/>
  <c r="L32" i="1"/>
  <c r="K32" i="1"/>
  <c r="J32" i="1"/>
  <c r="I32" i="1"/>
  <c r="E32" i="1"/>
  <c r="D32" i="1"/>
  <c r="P28" i="1"/>
  <c r="M28" i="1"/>
  <c r="L28" i="1"/>
  <c r="I28" i="1"/>
  <c r="E28" i="1"/>
  <c r="E21" i="1" s="1"/>
  <c r="D28" i="1"/>
  <c r="R22" i="1"/>
  <c r="Q22" i="1"/>
  <c r="P22" i="1"/>
  <c r="P21" i="1" s="1"/>
  <c r="O22" i="1"/>
  <c r="N22" i="1"/>
  <c r="N21" i="1" s="1"/>
  <c r="N20" i="1" s="1"/>
  <c r="M22" i="1"/>
  <c r="M21" i="1" s="1"/>
  <c r="L22" i="1"/>
  <c r="L21" i="1" s="1"/>
  <c r="K22" i="1"/>
  <c r="J22" i="1"/>
  <c r="I22" i="1"/>
  <c r="H22" i="1"/>
  <c r="G22" i="1"/>
  <c r="F22" i="1"/>
  <c r="E22" i="1"/>
  <c r="D22" i="1"/>
  <c r="D21" i="1" s="1"/>
  <c r="D20" i="1" s="1"/>
  <c r="I21" i="1"/>
  <c r="J19" i="1"/>
  <c r="K19" i="1" s="1"/>
  <c r="L19" i="1" s="1"/>
  <c r="M19" i="1" s="1"/>
  <c r="N19" i="1" s="1"/>
  <c r="O19" i="1" s="1"/>
  <c r="P19" i="1" s="1"/>
  <c r="Q19" i="1" s="1"/>
  <c r="R19" i="1" s="1"/>
  <c r="S19" i="1" s="1"/>
  <c r="T19" i="1" s="1"/>
  <c r="I19" i="1"/>
  <c r="C19" i="1"/>
  <c r="D19" i="1" s="1"/>
  <c r="E19" i="1" s="1"/>
  <c r="F19" i="1" s="1"/>
  <c r="G19" i="1" s="1"/>
  <c r="B19" i="1"/>
  <c r="M20" i="1" l="1"/>
  <c r="L20" i="1"/>
  <c r="O21" i="1"/>
  <c r="O20" i="1" s="1"/>
  <c r="P20" i="1"/>
  <c r="G28" i="1"/>
  <c r="G21" i="1" s="1"/>
  <c r="R32" i="1"/>
  <c r="S33" i="1"/>
  <c r="F28" i="1"/>
  <c r="F21" i="1" s="1"/>
  <c r="J20" i="1"/>
  <c r="K20" i="1"/>
  <c r="Q33" i="1"/>
  <c r="Q32" i="1" s="1"/>
  <c r="Q386" i="1"/>
  <c r="R112" i="1"/>
  <c r="S112" i="1" s="1"/>
  <c r="R194" i="1"/>
  <c r="S194" i="1" s="1"/>
  <c r="R199" i="1"/>
  <c r="S199" i="1" s="1"/>
  <c r="Q199" i="1"/>
  <c r="R251" i="1"/>
  <c r="S251" i="1" s="1"/>
  <c r="R373" i="1"/>
  <c r="S373" i="1" s="1"/>
  <c r="R413" i="1"/>
  <c r="S413" i="1" s="1"/>
  <c r="R38" i="1"/>
  <c r="S38" i="1" s="1"/>
  <c r="F48" i="1"/>
  <c r="F44" i="1" s="1"/>
  <c r="Q49" i="1"/>
  <c r="Q48" i="1" s="1"/>
  <c r="G99" i="1"/>
  <c r="R104" i="1"/>
  <c r="S104" i="1" s="1"/>
  <c r="Q203" i="1"/>
  <c r="F201" i="1"/>
  <c r="F54" i="1"/>
  <c r="Q55" i="1"/>
  <c r="Q93" i="1"/>
  <c r="R117" i="1"/>
  <c r="S117" i="1" s="1"/>
  <c r="R168" i="1"/>
  <c r="S168" i="1" s="1"/>
  <c r="Q294" i="1"/>
  <c r="R421" i="1"/>
  <c r="Q35" i="1"/>
  <c r="R35" i="1"/>
  <c r="Q46" i="1"/>
  <c r="Q45" i="1" s="1"/>
  <c r="R302" i="1"/>
  <c r="S302" i="1" s="1"/>
  <c r="Q378" i="1"/>
  <c r="R378" i="1"/>
  <c r="S378" i="1" s="1"/>
  <c r="S49" i="1"/>
  <c r="R70" i="1"/>
  <c r="S70" i="1" s="1"/>
  <c r="R109" i="1"/>
  <c r="S109" i="1" s="1"/>
  <c r="R160" i="1"/>
  <c r="S160" i="1" s="1"/>
  <c r="R173" i="1"/>
  <c r="S173" i="1" s="1"/>
  <c r="R212" i="1"/>
  <c r="S212" i="1" s="1"/>
  <c r="Q212" i="1"/>
  <c r="Q270" i="1"/>
  <c r="Q278" i="1"/>
  <c r="R294" i="1"/>
  <c r="S294" i="1" s="1"/>
  <c r="R365" i="1"/>
  <c r="S365" i="1" s="1"/>
  <c r="R405" i="1"/>
  <c r="S405" i="1" s="1"/>
  <c r="F76" i="1"/>
  <c r="R85" i="1"/>
  <c r="S85" i="1" s="1"/>
  <c r="Q85" i="1"/>
  <c r="R101" i="1"/>
  <c r="S101" i="1" s="1"/>
  <c r="R125" i="1"/>
  <c r="S125" i="1" s="1"/>
  <c r="H32" i="1"/>
  <c r="G188" i="1"/>
  <c r="G185" i="1" s="1"/>
  <c r="R204" i="1"/>
  <c r="S204" i="1" s="1"/>
  <c r="Q204" i="1"/>
  <c r="Q201" i="1" s="1"/>
  <c r="H201" i="1"/>
  <c r="R427" i="1"/>
  <c r="R120" i="1"/>
  <c r="S120" i="1" s="1"/>
  <c r="S48" i="1"/>
  <c r="R93" i="1"/>
  <c r="S93" i="1" s="1"/>
  <c r="H34" i="1"/>
  <c r="E63" i="1"/>
  <c r="E20" i="1" s="1"/>
  <c r="R152" i="1"/>
  <c r="S152" i="1" s="1"/>
  <c r="R165" i="1"/>
  <c r="S165" i="1" s="1"/>
  <c r="R226" i="1"/>
  <c r="S226" i="1" s="1"/>
  <c r="Q230" i="1"/>
  <c r="R243" i="1"/>
  <c r="S243" i="1" s="1"/>
  <c r="Q243" i="1"/>
  <c r="R270" i="1"/>
  <c r="S270" i="1" s="1"/>
  <c r="R278" i="1"/>
  <c r="S278" i="1" s="1"/>
  <c r="Q370" i="1"/>
  <c r="Q410" i="1"/>
  <c r="R45" i="1"/>
  <c r="S46" i="1"/>
  <c r="F99" i="1"/>
  <c r="F52" i="1"/>
  <c r="Q53" i="1"/>
  <c r="Q52" i="1" s="1"/>
  <c r="Q39" i="1"/>
  <c r="I63" i="1"/>
  <c r="I20" i="1" s="1"/>
  <c r="F64" i="1"/>
  <c r="Q81" i="1"/>
  <c r="Q94" i="1"/>
  <c r="Q144" i="1"/>
  <c r="H191" i="1"/>
  <c r="R230" i="1"/>
  <c r="S230" i="1" s="1"/>
  <c r="R235" i="1"/>
  <c r="S235" i="1" s="1"/>
  <c r="Q235" i="1"/>
  <c r="Q254" i="1"/>
  <c r="R262" i="1"/>
  <c r="S262" i="1" s="1"/>
  <c r="R322" i="1"/>
  <c r="S322" i="1" s="1"/>
  <c r="R370" i="1"/>
  <c r="S370" i="1" s="1"/>
  <c r="R410" i="1"/>
  <c r="S410" i="1" s="1"/>
  <c r="R327" i="1"/>
  <c r="S327" i="1" s="1"/>
  <c r="Q86" i="1"/>
  <c r="Q57" i="1"/>
  <c r="Q67" i="1"/>
  <c r="Q64" i="1" s="1"/>
  <c r="R86" i="1"/>
  <c r="S86" i="1" s="1"/>
  <c r="R190" i="1"/>
  <c r="S190" i="1" s="1"/>
  <c r="Q205" i="1"/>
  <c r="R254" i="1"/>
  <c r="S254" i="1" s="1"/>
  <c r="Q291" i="1"/>
  <c r="H45" i="1"/>
  <c r="G76" i="1"/>
  <c r="G63" i="1" s="1"/>
  <c r="H99" i="1"/>
  <c r="Q190" i="1"/>
  <c r="Q188" i="1" s="1"/>
  <c r="Q185" i="1" s="1"/>
  <c r="R205" i="1"/>
  <c r="S205" i="1" s="1"/>
  <c r="Q244" i="1"/>
  <c r="Q283" i="1"/>
  <c r="R291" i="1"/>
  <c r="S291" i="1" s="1"/>
  <c r="Q362" i="1"/>
  <c r="Q402" i="1"/>
  <c r="R311" i="1"/>
  <c r="S311" i="1" s="1"/>
  <c r="Q51" i="1"/>
  <c r="R57" i="1"/>
  <c r="S57" i="1" s="1"/>
  <c r="Q61" i="1"/>
  <c r="R136" i="1"/>
  <c r="S136" i="1" s="1"/>
  <c r="R149" i="1"/>
  <c r="S149" i="1" s="1"/>
  <c r="Q236" i="1"/>
  <c r="R244" i="1"/>
  <c r="S244" i="1" s="1"/>
  <c r="Q267" i="1"/>
  <c r="Q275" i="1"/>
  <c r="R283" i="1"/>
  <c r="S283" i="1" s="1"/>
  <c r="R314" i="1"/>
  <c r="S314" i="1" s="1"/>
  <c r="R362" i="1"/>
  <c r="S362" i="1" s="1"/>
  <c r="R389" i="1"/>
  <c r="S389" i="1" s="1"/>
  <c r="R402" i="1"/>
  <c r="S402" i="1" s="1"/>
  <c r="H185" i="1"/>
  <c r="S53" i="1"/>
  <c r="R52" i="1"/>
  <c r="S52" i="1" s="1"/>
  <c r="H54" i="1"/>
  <c r="R61" i="1"/>
  <c r="S61" i="1" s="1"/>
  <c r="Q78" i="1"/>
  <c r="R267" i="1"/>
  <c r="S267" i="1" s="1"/>
  <c r="R275" i="1"/>
  <c r="S275" i="1" s="1"/>
  <c r="R191" i="1"/>
  <c r="S191" i="1" s="1"/>
  <c r="Q75" i="1"/>
  <c r="Q74" i="1" s="1"/>
  <c r="Q259" i="1"/>
  <c r="R305" i="1"/>
  <c r="S305" i="1" s="1"/>
  <c r="R319" i="1"/>
  <c r="S319" i="1" s="1"/>
  <c r="R133" i="1"/>
  <c r="S133" i="1" s="1"/>
  <c r="H76" i="1"/>
  <c r="R77" i="1"/>
  <c r="Q77" i="1"/>
  <c r="R67" i="1"/>
  <c r="S67" i="1" s="1"/>
  <c r="R157" i="1"/>
  <c r="S157" i="1" s="1"/>
  <c r="R128" i="1"/>
  <c r="S128" i="1" s="1"/>
  <c r="R141" i="1"/>
  <c r="S141" i="1" s="1"/>
  <c r="R259" i="1"/>
  <c r="S259" i="1" s="1"/>
  <c r="R424" i="1"/>
  <c r="R144" i="1"/>
  <c r="S144" i="1" s="1"/>
  <c r="H74" i="1"/>
  <c r="R75" i="1"/>
  <c r="Q120" i="1"/>
  <c r="Q99" i="1" s="1"/>
  <c r="Q354" i="1"/>
  <c r="Q394" i="1"/>
  <c r="R81" i="1"/>
  <c r="S81" i="1" s="1"/>
  <c r="R89" i="1"/>
  <c r="S89" i="1" s="1"/>
  <c r="R97" i="1"/>
  <c r="S97" i="1" s="1"/>
  <c r="R208" i="1"/>
  <c r="S208" i="1" s="1"/>
  <c r="R239" i="1"/>
  <c r="S239" i="1" s="1"/>
  <c r="Q192" i="1"/>
  <c r="Q191" i="1" s="1"/>
  <c r="R59" i="1"/>
  <c r="S59" i="1" s="1"/>
  <c r="R220" i="1"/>
  <c r="S220" i="1" s="1"/>
  <c r="R228" i="1"/>
  <c r="S228" i="1" s="1"/>
  <c r="R281" i="1"/>
  <c r="S281" i="1" s="1"/>
  <c r="R289" i="1"/>
  <c r="S289" i="1" s="1"/>
  <c r="R297" i="1"/>
  <c r="S297" i="1" s="1"/>
  <c r="R360" i="1"/>
  <c r="S360" i="1" s="1"/>
  <c r="R368" i="1"/>
  <c r="S368" i="1" s="1"/>
  <c r="R376" i="1"/>
  <c r="S376" i="1" s="1"/>
  <c r="R384" i="1"/>
  <c r="S384" i="1" s="1"/>
  <c r="R392" i="1"/>
  <c r="S392" i="1" s="1"/>
  <c r="R400" i="1"/>
  <c r="S400" i="1" s="1"/>
  <c r="R408" i="1"/>
  <c r="S408" i="1" s="1"/>
  <c r="R84" i="1"/>
  <c r="S84" i="1" s="1"/>
  <c r="R92" i="1"/>
  <c r="S92" i="1" s="1"/>
  <c r="S192" i="1"/>
  <c r="R198" i="1"/>
  <c r="S198" i="1" s="1"/>
  <c r="R203" i="1"/>
  <c r="S203" i="1" s="1"/>
  <c r="R211" i="1"/>
  <c r="S211" i="1" s="1"/>
  <c r="R234" i="1"/>
  <c r="S234" i="1" s="1"/>
  <c r="R242" i="1"/>
  <c r="S242" i="1" s="1"/>
  <c r="R73" i="1"/>
  <c r="S73" i="1" s="1"/>
  <c r="R115" i="1"/>
  <c r="S115" i="1" s="1"/>
  <c r="R123" i="1"/>
  <c r="S123" i="1" s="1"/>
  <c r="R131" i="1"/>
  <c r="S131" i="1" s="1"/>
  <c r="R139" i="1"/>
  <c r="S139" i="1" s="1"/>
  <c r="R147" i="1"/>
  <c r="S147" i="1" s="1"/>
  <c r="R155" i="1"/>
  <c r="S155" i="1" s="1"/>
  <c r="R163" i="1"/>
  <c r="S163" i="1" s="1"/>
  <c r="R171" i="1"/>
  <c r="S171" i="1" s="1"/>
  <c r="R217" i="1"/>
  <c r="S217" i="1" s="1"/>
  <c r="R248" i="1"/>
  <c r="S248" i="1" s="1"/>
  <c r="R309" i="1"/>
  <c r="S309" i="1" s="1"/>
  <c r="R317" i="1"/>
  <c r="S317" i="1" s="1"/>
  <c r="R325" i="1"/>
  <c r="S325" i="1" s="1"/>
  <c r="R62" i="1"/>
  <c r="S62" i="1" s="1"/>
  <c r="R177" i="1"/>
  <c r="S177" i="1" s="1"/>
  <c r="R195" i="1"/>
  <c r="S195" i="1" s="1"/>
  <c r="R223" i="1"/>
  <c r="S223" i="1" s="1"/>
  <c r="R231" i="1"/>
  <c r="S231" i="1" s="1"/>
  <c r="R260" i="1"/>
  <c r="S260" i="1" s="1"/>
  <c r="R268" i="1"/>
  <c r="S268" i="1" s="1"/>
  <c r="R276" i="1"/>
  <c r="S276" i="1" s="1"/>
  <c r="R284" i="1"/>
  <c r="S284" i="1" s="1"/>
  <c r="R292" i="1"/>
  <c r="S292" i="1" s="1"/>
  <c r="R300" i="1"/>
  <c r="S300" i="1" s="1"/>
  <c r="R355" i="1"/>
  <c r="S355" i="1" s="1"/>
  <c r="R363" i="1"/>
  <c r="S363" i="1" s="1"/>
  <c r="R371" i="1"/>
  <c r="S371" i="1" s="1"/>
  <c r="R379" i="1"/>
  <c r="S379" i="1" s="1"/>
  <c r="R387" i="1"/>
  <c r="S387" i="1" s="1"/>
  <c r="R395" i="1"/>
  <c r="S395" i="1" s="1"/>
  <c r="R403" i="1"/>
  <c r="S403" i="1" s="1"/>
  <c r="R411" i="1"/>
  <c r="S411" i="1" s="1"/>
  <c r="R245" i="1"/>
  <c r="S245" i="1" s="1"/>
  <c r="R306" i="1"/>
  <c r="S306" i="1" s="1"/>
  <c r="R425" i="1"/>
  <c r="R68" i="1"/>
  <c r="S68" i="1" s="1"/>
  <c r="R110" i="1"/>
  <c r="S110" i="1" s="1"/>
  <c r="R118" i="1"/>
  <c r="S118" i="1" s="1"/>
  <c r="R126" i="1"/>
  <c r="S126" i="1" s="1"/>
  <c r="R134" i="1"/>
  <c r="S134" i="1" s="1"/>
  <c r="R142" i="1"/>
  <c r="S142" i="1" s="1"/>
  <c r="R150" i="1"/>
  <c r="S150" i="1" s="1"/>
  <c r="R158" i="1"/>
  <c r="S158" i="1" s="1"/>
  <c r="R166" i="1"/>
  <c r="S166" i="1" s="1"/>
  <c r="R174" i="1"/>
  <c r="S174" i="1" s="1"/>
  <c r="R312" i="1"/>
  <c r="S312" i="1" s="1"/>
  <c r="R320" i="1"/>
  <c r="S320" i="1" s="1"/>
  <c r="R255" i="1"/>
  <c r="S255" i="1" s="1"/>
  <c r="R263" i="1"/>
  <c r="S263" i="1" s="1"/>
  <c r="R271" i="1"/>
  <c r="S271" i="1" s="1"/>
  <c r="R279" i="1"/>
  <c r="S279" i="1" s="1"/>
  <c r="R287" i="1"/>
  <c r="S287" i="1" s="1"/>
  <c r="R295" i="1"/>
  <c r="S295" i="1" s="1"/>
  <c r="R303" i="1"/>
  <c r="S303" i="1" s="1"/>
  <c r="R358" i="1"/>
  <c r="S358" i="1" s="1"/>
  <c r="R366" i="1"/>
  <c r="S366" i="1" s="1"/>
  <c r="R374" i="1"/>
  <c r="S374" i="1" s="1"/>
  <c r="R382" i="1"/>
  <c r="S382" i="1" s="1"/>
  <c r="R390" i="1"/>
  <c r="S390" i="1" s="1"/>
  <c r="R398" i="1"/>
  <c r="S398" i="1" s="1"/>
  <c r="R406" i="1"/>
  <c r="S406" i="1" s="1"/>
  <c r="R414" i="1"/>
  <c r="S414" i="1" s="1"/>
  <c r="H64" i="1"/>
  <c r="R82" i="1"/>
  <c r="S82" i="1" s="1"/>
  <c r="R90" i="1"/>
  <c r="S90" i="1" s="1"/>
  <c r="R98" i="1"/>
  <c r="S98" i="1" s="1"/>
  <c r="R401" i="1"/>
  <c r="S401" i="1" s="1"/>
  <c r="R409" i="1"/>
  <c r="S409" i="1" s="1"/>
  <c r="R66" i="1"/>
  <c r="R100" i="1"/>
  <c r="R108" i="1"/>
  <c r="S108" i="1" s="1"/>
  <c r="R116" i="1"/>
  <c r="S116" i="1" s="1"/>
  <c r="R124" i="1"/>
  <c r="S124" i="1" s="1"/>
  <c r="R132" i="1"/>
  <c r="S132" i="1" s="1"/>
  <c r="R140" i="1"/>
  <c r="S140" i="1" s="1"/>
  <c r="R148" i="1"/>
  <c r="S148" i="1" s="1"/>
  <c r="R156" i="1"/>
  <c r="S156" i="1" s="1"/>
  <c r="R164" i="1"/>
  <c r="S164" i="1" s="1"/>
  <c r="R172" i="1"/>
  <c r="S172" i="1" s="1"/>
  <c r="R189" i="1"/>
  <c r="R218" i="1"/>
  <c r="S218" i="1" s="1"/>
  <c r="R310" i="1"/>
  <c r="S310" i="1" s="1"/>
  <c r="R318" i="1"/>
  <c r="S318" i="1" s="1"/>
  <c r="R326" i="1"/>
  <c r="S326" i="1" s="1"/>
  <c r="R55" i="1"/>
  <c r="R356" i="1"/>
  <c r="S356" i="1" s="1"/>
  <c r="R364" i="1"/>
  <c r="S364" i="1" s="1"/>
  <c r="R372" i="1"/>
  <c r="S372" i="1" s="1"/>
  <c r="R380" i="1"/>
  <c r="S380" i="1" s="1"/>
  <c r="R388" i="1"/>
  <c r="S388" i="1" s="1"/>
  <c r="R396" i="1"/>
  <c r="S396" i="1" s="1"/>
  <c r="R404" i="1"/>
  <c r="S404" i="1" s="1"/>
  <c r="R412" i="1"/>
  <c r="S412" i="1" s="1"/>
  <c r="R423" i="1"/>
  <c r="R426" i="1"/>
  <c r="R430" i="1"/>
  <c r="R80" i="1"/>
  <c r="S80" i="1" s="1"/>
  <c r="R96" i="1"/>
  <c r="S96" i="1" s="1"/>
  <c r="R207" i="1"/>
  <c r="S207" i="1" s="1"/>
  <c r="R246" i="1"/>
  <c r="S246" i="1" s="1"/>
  <c r="S75" i="1" l="1"/>
  <c r="R74" i="1"/>
  <c r="S74" i="1" s="1"/>
  <c r="Q34" i="1"/>
  <c r="S100" i="1"/>
  <c r="R99" i="1"/>
  <c r="S99" i="1" s="1"/>
  <c r="Q28" i="1"/>
  <c r="Q21" i="1" s="1"/>
  <c r="Q76" i="1"/>
  <c r="Q63" i="1" s="1"/>
  <c r="S77" i="1"/>
  <c r="R76" i="1"/>
  <c r="S76" i="1" s="1"/>
  <c r="H28" i="1"/>
  <c r="S32" i="1"/>
  <c r="R28" i="1"/>
  <c r="G20" i="1"/>
  <c r="H44" i="1"/>
  <c r="S66" i="1"/>
  <c r="R64" i="1"/>
  <c r="S45" i="1"/>
  <c r="R44" i="1"/>
  <c r="S44" i="1" s="1"/>
  <c r="R34" i="1"/>
  <c r="S34" i="1" s="1"/>
  <c r="S35" i="1"/>
  <c r="F63" i="1"/>
  <c r="F20" i="1" s="1"/>
  <c r="Q54" i="1"/>
  <c r="Q44" i="1" s="1"/>
  <c r="R201" i="1"/>
  <c r="S201" i="1" s="1"/>
  <c r="H63" i="1"/>
  <c r="S55" i="1"/>
  <c r="R54" i="1"/>
  <c r="S54" i="1" s="1"/>
  <c r="S189" i="1"/>
  <c r="R188" i="1"/>
  <c r="S28" i="1" l="1"/>
  <c r="R21" i="1"/>
  <c r="Q20" i="1"/>
  <c r="R63" i="1"/>
  <c r="S63" i="1" s="1"/>
  <c r="S64" i="1"/>
  <c r="S188" i="1"/>
  <c r="R185" i="1"/>
  <c r="S185" i="1" s="1"/>
  <c r="H21" i="1"/>
  <c r="H20" i="1" l="1"/>
  <c r="R20" i="1"/>
  <c r="S20" i="1" s="1"/>
  <c r="S21" i="1"/>
</calcChain>
</file>

<file path=xl/sharedStrings.xml><?xml version="1.0" encoding="utf-8"?>
<sst xmlns="http://schemas.openxmlformats.org/spreadsheetml/2006/main" count="2165" uniqueCount="990">
  <si>
    <t>Приложение  № 10</t>
  </si>
  <si>
    <t>к приказу Минэнерго России</t>
  </si>
  <si>
    <t>от «___» ___ 2017 г. №______</t>
  </si>
  <si>
    <t>Форма 10.  Отчет об исполнении плана финансирования капитальных вложений по инвестиционным проектам (квартальный)</t>
  </si>
  <si>
    <t>за 12 месяцев 2025 года</t>
  </si>
  <si>
    <t xml:space="preserve">Отчет  о реализации инвестиционной программы акционерного общества "Дальневосточная генерирующая компания" </t>
  </si>
  <si>
    <t xml:space="preserve">          полное наименование субъекта электроэнергетики</t>
  </si>
  <si>
    <t>Год формирования информации: 2026 год</t>
  </si>
  <si>
    <t xml:space="preserve">Утвержденные плановые значения показателей приведены в соответствии с  распоряжением правительства Хабаровского края от 02.10.2025 № 638-рп                </t>
  </si>
  <si>
    <t xml:space="preserve">                          реквизиты решения органа исполнительной власти (органа управления субъекта отчетности),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</si>
  <si>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</si>
  <si>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</si>
  <si>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</si>
  <si>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 xml:space="preserve">Оценка полной стоимости инвестиционного проекта  в прогнозных ценах соответствующих лет, млн рублей (с НДС) </t>
  </si>
  <si>
    <t xml:space="preserve">Фактический объем финансирования капитальных вложений на  01.01.2025 года, млн рублей 
(с НДС) </t>
  </si>
  <si>
    <t xml:space="preserve">Остаток финансирования капитальных вложений 
на  01.01.2025 года  в прогнозных ценах соответствующих лет,  млн рублей (с НДС) </t>
  </si>
  <si>
    <t>Финансирование капитальных вложений года 2025 года, млн рублей (с НДС)</t>
  </si>
  <si>
    <t xml:space="preserve">Остаток финансирования капитальных вложений 
на  конец отчетного квартала в прогнозных ценах соответствующих лет,  млн рублей (с НДС) </t>
  </si>
  <si>
    <t>Отклонение от плана финансирования по итогам отчетного квартала</t>
  </si>
  <si>
    <t>Причины отклонений</t>
  </si>
  <si>
    <t xml:space="preserve">Всего </t>
  </si>
  <si>
    <t>I кв.</t>
  </si>
  <si>
    <t>II кв.</t>
  </si>
  <si>
    <t>III кв.</t>
  </si>
  <si>
    <t>IV кв.</t>
  </si>
  <si>
    <t>млн рублей
 (с НДС)</t>
  </si>
  <si>
    <t>%</t>
  </si>
  <si>
    <t>План</t>
  </si>
  <si>
    <t>Факт</t>
  </si>
  <si>
    <t>1</t>
  </si>
  <si>
    <t>Хабаровский край</t>
  </si>
  <si>
    <t>Г</t>
  </si>
  <si>
    <t>нд</t>
  </si>
  <si>
    <t>1.1</t>
  </si>
  <si>
    <t>Технологическое присоединение (подключение), всего, в том числе:</t>
  </si>
  <si>
    <t>1.1.1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</si>
  <si>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</si>
  <si>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1.1.1.1</t>
  </si>
  <si>
    <t>Хабаровская ТЭЦ-1, всего, в том числе:</t>
  </si>
  <si>
    <t>1.1.1.2</t>
  </si>
  <si>
    <t>Наименование объекта по производству электрической энергии, всего, в том числе:</t>
  </si>
  <si>
    <t>1.1.2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</si>
  <si>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</si>
  <si>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1.1.2.1</t>
  </si>
  <si>
    <t>1.1.2.2</t>
  </si>
  <si>
    <t>1.1.3</t>
  </si>
  <si>
    <t>Подключение теплопотребляющих установок потребителей тепловой энергии к системе теплоснабжения, всего, в том числе:</t>
  </si>
  <si>
    <t>1.1.3.1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</si>
  <si>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</si>
  <si>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</si>
  <si>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</si>
  <si>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</si>
  <si>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</si>
  <si>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</si>
  <si>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</si>
  <si>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Техперевооружение Хабаровской ТЭЦ-3 для обеспечения выдачи тепловой энергии в тепломагистраль ТМ-35</t>
  </si>
  <si>
    <t>N_505-ХТЭЦ-3-22тп</t>
  </si>
  <si>
    <t>Многочисленные изменения ПД. Увеливение сроков выполнения работ подрядной организации</t>
  </si>
  <si>
    <t>1.1.3.5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</si>
  <si>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</si>
  <si>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Тех. присоединение Реконструкция ТМ-25 от ХТЭЦ-2 и ПНС № 813 "Прибрежная"  ХТС</t>
  </si>
  <si>
    <t>F_505-ХТСКх-17тп</t>
  </si>
  <si>
    <t xml:space="preserve">Экономия стоимости проекта по результатам закупочных процедцр </t>
  </si>
  <si>
    <t>Прокладка тепловой сети для подключения объекта: «Многофункциональный центр парка им. Гагарина Ю.А. в Индустриальном районе г.Хабаровска" в точке присоединения к магистральным тепловым сетям 184.21 от ТМ-18, СП ХТС</t>
  </si>
  <si>
    <t>N_505-ХТС-17тп</t>
  </si>
  <si>
    <t>Экономия стоимости проекта по результатам закупочных процедур при закупке МТР, а также исключение Заказчиком ряда работ, связанных с исключением рисков невыполнения сроков производства работ подрядной организацией до начала отопительного сезона</t>
  </si>
  <si>
    <t>Реконструкция ТМ-17 от ПНС-172 до ТК 731.04 с увеличением диаметра с Dy = 500/600 мм на Dy = 600/700 мм общей протяженностью 642,5х2м.п.</t>
  </si>
  <si>
    <t>L_505-ХТС-2тп</t>
  </si>
  <si>
    <t>Реконструкция головного участка ТМ-25 от Хабаровской ТЭЦ-2 с увеличением диаметра с 800/1000 мм на 1200 мм протяженностью 130х2 м</t>
  </si>
  <si>
    <t>I_505-ХТСКх-69тп</t>
  </si>
  <si>
    <t>Экономия стоимости проекта по результатам закупочных процедур при закупке МТР, а также экономия стоимости проекта ввиду исключения Заказчиком ряда работ по причине невозможности замены трубопровода на участке ТМ-25</t>
  </si>
  <si>
    <t>Реконструкция тепломагистрали ТМ-18 с увеличением диаметра с 500 мм на 700 мм протяженностью 265х2 м  в г. Хабаровске</t>
  </si>
  <si>
    <t>I_505-ХТСКх-67тп</t>
  </si>
  <si>
    <t>Реконструкция тепломагистрали ТМ-18 от ПНС-184 "кубяка" "точка А" до узла 187 протяженностью 3443х2м.п. с увеличеснием диаметров с 700мм на 800мм.</t>
  </si>
  <si>
    <t>N_505-ХТС-3тп</t>
  </si>
  <si>
    <t>Внеплановый проект. Включен в ИПР ввиду факта возврата  гарантийных удержаний в соответствии с  заключенным в 2024 году договором подряда</t>
  </si>
  <si>
    <t>Реконструкция ТМ-33 от УТ-337.07 до УТ-337 протяженностью L=325,4х2м.п. с увеличением существующих диаметров трубопроводов с Ду=700мм на Ду=1000мм</t>
  </si>
  <si>
    <t>N_505-ХТС-9тп</t>
  </si>
  <si>
    <t>Строительство перемычки «Авангард» между магистралью ТМ-11 и магистралью «Горьковская»: строительство перемычки от узла 146.40 ул. Производственная до магистрали «Горьковская» (район ПНС-922) Ду= 800 мм протяженностью L=3,5 х 2 км; реконструкция магистрали ТМ-11 на участках: от ПНС-111 до узла 145 ул. Производственная с  Ду=800/600 мм на Ду = 1000 мм, 1,622 х 2 км; от узла 145 ул. Производственная до узла 146.40 с Ду=400 мм на Ду = 800 мм, L=1,084 х 2 км</t>
  </si>
  <si>
    <t>J_505-ХТСКх-76</t>
  </si>
  <si>
    <t xml:space="preserve"> Экономия по итогам выполнения договора подряда на выполнение строительно-монтажных работ, связанной с уточнением проектной документации и изменением тех. решений в части  уменьшения использования объемов железобетонных изделий при выполнении СМР.</t>
  </si>
  <si>
    <t>1.1.4</t>
  </si>
  <si>
    <t>Подключение объектов теплоснабжения к системам теплоснабжения, всего, в том числе:</t>
  </si>
  <si>
    <t>1.2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</si>
  <si>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</si>
  <si>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1.2.1</t>
  </si>
  <si>
    <t>Реконструкция объектов по производству электрической энергии всего, в том числе:</t>
  </si>
  <si>
    <t>Реконструкция градирни Амурской ТЭЦ-1</t>
  </si>
  <si>
    <t>H_505-ХГ-103</t>
  </si>
  <si>
    <t>Реконструкция Градирни БГ - 2600 №2 -  СП "Комсомольская ТЭЦ-3"</t>
  </si>
  <si>
    <t>N_505-КТЭЦ3-9</t>
  </si>
  <si>
    <t>Экономия по результатам торговых процедур</t>
  </si>
  <si>
    <t>1.2.2</t>
  </si>
  <si>
    <t>Реконструкция котельных всего, в том числе:</t>
  </si>
  <si>
    <t>Перевод котла № 3 Хабаровской ТЭЦ-2 на газовое топливо</t>
  </si>
  <si>
    <t>H_505-ХТСКх-38</t>
  </si>
  <si>
    <t>Увеличение сроков выполнения работ подрядной организации</t>
  </si>
  <si>
    <t>Расширение автоматической котельной в п. Некрасовка 2 я очередь с  реконструкцией насосной и вспомогательного оборудования</t>
  </si>
  <si>
    <t>J_505-ХТСКх-75</t>
  </si>
  <si>
    <t>Расширение автоматической котельной в п. Некрасовка с приростом мощности на 5,59 Гкал/ч</t>
  </si>
  <si>
    <t>H_505-ХТСКх-30-1</t>
  </si>
  <si>
    <t>1.2.3</t>
  </si>
  <si>
    <t>Реконструкция тепловых сетей всего, в том числе:</t>
  </si>
  <si>
    <t>Реконструкция теплотрассы № 2 от ТК 3-17 до ТК 2-12б, от ТК 9-14 до ТК «пр. Мира, 29 в г.Комсомольске-на-Амуре.(СП КТС)</t>
  </si>
  <si>
    <t>F_505-ХТСКх-12</t>
  </si>
  <si>
    <t>Экономия стоимости проекта в результате некорректной актуализации ПСД ООО «ТисизКомсомольск». Строительно-монтажные работы выполнены в полном объёме, объект введён в эксплуатацию.</t>
  </si>
  <si>
    <t>1.2.4</t>
  </si>
  <si>
    <t>Реконструкция прочих объектов основных средств всего, в том числе:</t>
  </si>
  <si>
    <t>Наращивание дамб буферного золоотвала и дополнительной секции. Хабаровский район с. Ильинка Хабаровская ТЭЦ-1  (от отм. 104 до отм. 109)</t>
  </si>
  <si>
    <t>F_505-ХГ-1-1</t>
  </si>
  <si>
    <t>Отставание от графика строительно-монтажных работ из-за неблагоприятных погодных условий</t>
  </si>
  <si>
    <t>Реконструкция кровли Главного корпуса Хабаровской ТЭЦ-2 в осях "6-7", ряд "Б-В", отм. 23,4м</t>
  </si>
  <si>
    <t>H_505-ХТСКх-45</t>
  </si>
  <si>
    <t>Распределение затрат на ФОТ. Неисполнение подрядчиком договорных обязательств. Инициирована претензионная работа</t>
  </si>
  <si>
    <t>Реконструкция кровли Главного корпуса, кровли турбинного отделения (6220 м2), котельного отделения (5040 м2), дымососного отделения (1984 м2), СП "Комсомольская ТЭЦ-3"</t>
  </si>
  <si>
    <t>N_505-КТЭЦ3-10</t>
  </si>
  <si>
    <t>Исключение объемов работ по договору</t>
  </si>
  <si>
    <t>Реконструкция бака-запаса горячей воды емк. 5000 м3,  СП Хабаровская ТЭЦ-2</t>
  </si>
  <si>
    <t>F_505-ХТСКх-8</t>
  </si>
  <si>
    <t>Длительное согласование договора с подрядчиком,  длительное проведение закупочной процедуры</t>
  </si>
  <si>
    <t>Реконструкция нефтеловушки для обеспечения очистки сточных вод СП "Хабаровская ТЭЦ-1"</t>
  </si>
  <si>
    <t>N_505-ХТЭЦ-1-3</t>
  </si>
  <si>
    <t>Перенос даты начала закупочной процедуры</t>
  </si>
  <si>
    <t>Наращивание золоотвала №2 (1 очередь) Хабаровской ТЭЦ-3 на 1800 тыс. м3</t>
  </si>
  <si>
    <t>H_505-ХГ-57</t>
  </si>
  <si>
    <t>Исключение проекта из плана ИПР</t>
  </si>
  <si>
    <t>Реконструкция ЗРУ-35кВ и ЗРУ-110кВ, СП Хабаровская ТЭЦ-1</t>
  </si>
  <si>
    <t>P_505-ХТЭЦ-1-18</t>
  </si>
  <si>
    <t>Внеплановый проект. По объекту приняты фактические затраты по соглашению о передаче результата выполненных работ и об уступке гарантийных прав требования</t>
  </si>
  <si>
    <t>Реконструкция насосного оборудования на ЦТП-6 в г. Советская Гавань, СП ТЭЦ Советская Гавань</t>
  </si>
  <si>
    <t>N_505-ХГ-209</t>
  </si>
  <si>
    <t>1.3</t>
  </si>
  <si>
    <t>Модернизация, техническое перевооружение, всего, в том числе:</t>
  </si>
  <si>
    <t>1.3.1</t>
  </si>
  <si>
    <t>Модернизация, техническое перевооружение объектов по производству электрической энергии всего, в том числе:</t>
  </si>
  <si>
    <t xml:space="preserve">Техперевооружение Николаевской ТЭЦ с переводом котлоагрегата ст. № 1, ст. № 4  на сжигание природного газа </t>
  </si>
  <si>
    <t>J_505-ХГ-143</t>
  </si>
  <si>
    <t>Перераспределение ФОТ</t>
  </si>
  <si>
    <t>Техперевооружение Хабаровской ТЭЦ-3 с переводом на сжигание природного газа пиковой котельной (ПВК), 3 шт.</t>
  </si>
  <si>
    <t>F_505-ХГ-38</t>
  </si>
  <si>
    <t>Корректировка сметной документации по результатам проектных работ</t>
  </si>
  <si>
    <t>Техперевооружение установки постоянного тока на Комсомольской ТЭЦ-1</t>
  </si>
  <si>
    <t>N_505-ХГ-162</t>
  </si>
  <si>
    <t xml:space="preserve">Отклонение связано с экономией по результатам торговых процедур, приняты фактические затраты  по договору №59/КТ2-25 от 12.05.2025. </t>
  </si>
  <si>
    <t>Модернизация рекуперативных воздухоподогревателей котлоагрегатов № 7, 8, 11, 12, 13, 14, 15, 16 (замена кубов ВЗП) Хабаровской ТЭЦ-1</t>
  </si>
  <si>
    <t>P_505-ХТЭЦ-1-11</t>
  </si>
  <si>
    <t>Установка на Амурской ТЭЦ-1 третьего трансформатора связи 110/6 кВ мощностью 63 МВА, СП Амурская ТЭЦ</t>
  </si>
  <si>
    <t>L_505-ХГ-178</t>
  </si>
  <si>
    <t>Установка телескопических загрузчиков на комплексе вагоноопрокидывателя Комсомольской ТЭЦ-2</t>
  </si>
  <si>
    <t>N_505-ХГ-163</t>
  </si>
  <si>
    <t>Модернизация системы золоудаления котлотурбинного цеха с установкой компрессоров 2 шт и воздуходувок 3 шт, СП ТЭЦ в г.Советская Гавань</t>
  </si>
  <si>
    <t>P_505-ТЭЦСов.Гавань-27</t>
  </si>
  <si>
    <t>Установка баков ёмкостью 200 м.куб, 2 шт., СП ТЭЦ Советская Гавань</t>
  </si>
  <si>
    <t>N_505-ТЭЦСов.Гавань-1</t>
  </si>
  <si>
    <t>На основании протокола заседания комиссии по работе с ДЗ и КЗ АО "ДГК" от 24.09.25  принято решение о применении сальдирования взаимных обязательств до размера окончательного расчета по договору № 112/СГТ-23 от 05.07.23 в сумме 18 700025,20 руб с НДС.</t>
  </si>
  <si>
    <t>Замена вентиляторов горячего дутья ВГД-10/3000, 12 шт. СП ТЭЦ  Советская Гавань</t>
  </si>
  <si>
    <t>N_505-ТЭЦСов.Гавань-2</t>
  </si>
  <si>
    <t>Увеличение стоимости оборудования,  заключено доп.соглашение №1 от 16.12.25 к Договору № 181/СГТ-23 от 22.12.2023</t>
  </si>
  <si>
    <t>1.3.2</t>
  </si>
  <si>
    <t>Модернизация, техническое перевооружение котельных всего, в том числе:</t>
  </si>
  <si>
    <t xml:space="preserve">Техперевооружение котельной в п. Майский, СП Советская Гавань  </t>
  </si>
  <si>
    <t>N_505-ТЭЦСов.Гавань-8</t>
  </si>
  <si>
    <t xml:space="preserve">Отсутствие не предвиденных расходов по договору, работы завершены, объект введён в эксплуатацию </t>
  </si>
  <si>
    <t>1.3.3</t>
  </si>
  <si>
    <t>Модернизация, техническое перевооружение тепловых сетей всего, в том числе:</t>
  </si>
  <si>
    <t>Техническое перевооружение (реконструкция) тепловых сетей по концессионному соглашению в г. Советская Гавань (от котельных №1; 2; 3; ИК-5; 6; 8; 9; 10)</t>
  </si>
  <si>
    <t>L_505-ХГ-173</t>
  </si>
  <si>
    <t xml:space="preserve">Отсутствие возможности подрядной организации АО "ХРМК" приступить к полному объему работ по причине неисполнения обязательств КГУП "РКС" по выносу трубопроводов ХВС с участков тепловых сетей, в соответствии с утвержденным графиком с Мин ЖКХ от 30.10.2023г. </t>
  </si>
  <si>
    <t>Техперевооружение теплотрассы №4 г. Комсомольск-на-Амуре.(СП КТС)</t>
  </si>
  <si>
    <t>H_505-ХТСКх-9-37</t>
  </si>
  <si>
    <t>Экономия стоимости проекта по результатам закупочных процедур по поставке МТР и распределением прочих затрат ОКС.</t>
  </si>
  <si>
    <t>Техперевооружение теплотрассы №15 г. Амурск.(СП КТС)</t>
  </si>
  <si>
    <t>H_505-ХТСКх-9-41</t>
  </si>
  <si>
    <t>Экономия стоимости проекта  по результатам закупочных процедур по поставке МТР и невыполнением запланированных СМР Подрядчиком в полном объёме, по причине низкого темпа производства работ, недостаточного количества персонала и спец. техники.</t>
  </si>
  <si>
    <t>Техперевооружение теплотрассы №11 г. Комсомольск-на-Амуре.(СП КТС)</t>
  </si>
  <si>
    <t>H_505-ХТСКх-9-46</t>
  </si>
  <si>
    <t>Экономия стоимости проекта, которая сложилась в результате закупочных процедур по поставке МТР</t>
  </si>
  <si>
    <t>Техперевооружение теплотрассы №4 (II этап) г. Комсомольск-на-Амуре.(СП КТС)</t>
  </si>
  <si>
    <t>J_505-ХТСКх-9-52</t>
  </si>
  <si>
    <t>Техперевооружение теплотрассы №17 (II этап) г. Комсомольск-на-Амуре</t>
  </si>
  <si>
    <t>J_505-ХТСКх-9-53</t>
  </si>
  <si>
    <t>экономия стоимости проекта, которая сложилась в результате закупочных процедур по поставке МТР, фактически выполненных работ</t>
  </si>
  <si>
    <t>Техперевооружение теплотрассы №11 (II этап)  г. Комсомольск-на-Амуре.(СП КТС)</t>
  </si>
  <si>
    <t>J_505-ХТСКх-9-54</t>
  </si>
  <si>
    <t>Экономия стоимости проекта, которая сложилась в результате закупочных процедур по поставке МТР, фактически выполненных работ.</t>
  </si>
  <si>
    <t>Техперевооружение тепломагистрали №11 г. Хабаровск. СП ХТС</t>
  </si>
  <si>
    <t>H_505-ХТСКх-10-18</t>
  </si>
  <si>
    <t>Экономия стоимости проекта по результатам закупочных процедур  при закупке МТР.</t>
  </si>
  <si>
    <t>Техперевооружение тепломагистрали№19 г. Хабаровск. СП ХТС</t>
  </si>
  <si>
    <t>H_505-ХТСКх-10-21</t>
  </si>
  <si>
    <t>Техперевооружение тепломагистрали №32 г. Хабаровск. СП ХТС</t>
  </si>
  <si>
    <t>H_505-ХТСКх-10-23</t>
  </si>
  <si>
    <t>Техперевооружение тепломагистрали №33 г. Хабаровск. СП ХТС</t>
  </si>
  <si>
    <t>H_505-ХТСКх-10-24</t>
  </si>
  <si>
    <t>Техперевооружение тепломагистрали №17 г. Хабаровск. СП ХТС</t>
  </si>
  <si>
    <t>H_505-ХТСКх-10-25</t>
  </si>
  <si>
    <t>Техперевооружение тепломагистрали ТМ-31 г.Хабаровск</t>
  </si>
  <si>
    <t>H_505-ХТСКх-10-26</t>
  </si>
  <si>
    <t>Техперевооружение тепломагистрали ТМ-14 г.Хабаровск</t>
  </si>
  <si>
    <t>H_505-ХТСКх-10-27</t>
  </si>
  <si>
    <t>Техперевооружение тепломагистрали ТМ-25 г.Хабаровск</t>
  </si>
  <si>
    <t>H_505-ХТСКх-10-28</t>
  </si>
  <si>
    <t>Техперевооружение тепломагистрали№21 г. Хабаровск. СП ХТС (II этап)</t>
  </si>
  <si>
    <t>J_505-ХТСКх-10-33</t>
  </si>
  <si>
    <t>Отражен факт оплаты в соответствии с заключенными договорами поставки МТР</t>
  </si>
  <si>
    <t>Техперевооружение тепломагистрали №32 г. Хабаровск. СП ХТС (II этап)</t>
  </si>
  <si>
    <t>J_505-ХТСКх-10-34</t>
  </si>
  <si>
    <t>Отрафен факт возврата гарантийных удержаний в соответствии с заключенным в 2024 году договором подряда</t>
  </si>
  <si>
    <t>Техперевооружение тепломагистрали №33 г. Хабаровск. СП ХТС (II этап)</t>
  </si>
  <si>
    <t>J_505-ХТСКх-10-35</t>
  </si>
  <si>
    <t>Техперевооружение тепломагистрали №17 г. Хабаровск. СП ХТС (II этап)</t>
  </si>
  <si>
    <t>J_505-ХТСКх-10-36</t>
  </si>
  <si>
    <t>Техперевооружение тепломагистрали №18 г. Хабаровск. СП ХТС (II этап)</t>
  </si>
  <si>
    <t>J_505-ХТСКх-10-31</t>
  </si>
  <si>
    <t>Отражен факт возврата гарантийных удержаний в соответствии с заключенным в 2024 году договором подряда</t>
  </si>
  <si>
    <t>Техперевооружение теплотрассы №16 (II этап) г. Амурск.(СП КТС)</t>
  </si>
  <si>
    <t>J_505-ХТСКх-9-56</t>
  </si>
  <si>
    <t>Техперевооружение тепломагистрали ТМ-31 г.Хабаровск  (II этап)</t>
  </si>
  <si>
    <t>J_505-ХТСКх-10-37</t>
  </si>
  <si>
    <t>Отражен факт возврата гарантийных удержаний в соответствии с заключенным в 2024 году договором подряда и факт корректировки ДЗ по договорам поставки МТР</t>
  </si>
  <si>
    <t>1.3.4</t>
  </si>
  <si>
    <t>Модернизация, техническое перевооружение прочих объектов основных средств всего, в том числе:</t>
  </si>
  <si>
    <t xml:space="preserve">Модернизация водовода подпитки Хабаровской ТЭЦ-1 (от ул. Юности до пер. Трамвайного), на протяженности 3000м - Ø 600 мм, с применением ОДК и технологии ППУИ </t>
  </si>
  <si>
    <t>F_505-ХГ-2</t>
  </si>
  <si>
    <t>Техперевооружение комплекса инженерно-технических средств физической защиты СП "Комсомольская ТЭЦ-3", водогрейная котельная "Дземги" (ограждение, система сбора и обработки информации, система охранной сигнализации, система контроля управления доступом, система охранного телевидения, система охранного освещения, система бесперебойного электропитания)</t>
  </si>
  <si>
    <t>F_505-ХГ-25</t>
  </si>
  <si>
    <t>Техперевооружение комплекса инженерно-технических средств физической защиты СП "Комсомольская ТЭЦ-2" (ограждение, система охранного освещения, система сбора и отработки информации, система охранного телевидения, система контроля и управления доступом, система охранно-тревожной сигнализации)</t>
  </si>
  <si>
    <t>F_505-ХГ-26</t>
  </si>
  <si>
    <t>Техперевооружение комплекса инженерно-технических средств физической защиты СП "Комсомольская ТЭЦ-1"</t>
  </si>
  <si>
    <t>F_505-ХГ-27</t>
  </si>
  <si>
    <t>экономия по результатам торговых процедур</t>
  </si>
  <si>
    <t>F_505-ХГ-30</t>
  </si>
  <si>
    <t>Техперевооружение комплекса инженерно-технических средств физической защиты СП "Хабаровской ТЭЦ-1" (ограждение; системы охранной и тревожной сигнализации; система сбора и обработки информации; система бесперебойного электропитания)</t>
  </si>
  <si>
    <t>H_505-ХГ-80</t>
  </si>
  <si>
    <t>Отклонение от плана в связи с переносом даты начала закупочной процедуры</t>
  </si>
  <si>
    <t xml:space="preserve">Техперевооружение комплекса инженерно-технических средств физической защиты СП "Хабаровской ТЭЦ-3"  (ограждение, система охранного телевидения, система охранного освещения, система связи, система тревожного оповещения, система сбора и обоработки информации, система охранно тревожной сигнализации, система контроля и управления доступом) </t>
  </si>
  <si>
    <t>H_505-ХГ-81</t>
  </si>
  <si>
    <t>Корректировка сметной документации по результатам проектных работ. Длительное согласование сметной документации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</si>
  <si>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ТЭЦ-2</t>
  </si>
  <si>
    <t>H_505-ХГ-108-2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</si>
  <si>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ТЭЦ-3</t>
  </si>
  <si>
    <t>H_505-ХГ-108-1</t>
  </si>
  <si>
    <t>Модернизация системы СОТИАССО (система обмена технологической информацией с автоматизированной системой системного оператора) Амурской ТЭЦ</t>
  </si>
  <si>
    <t>H_505-ХГ-108-3</t>
  </si>
  <si>
    <t>предусмотрено только финансирование изготовления и поставки оборудования.</t>
  </si>
  <si>
    <t>Замена теристорного возбуждения на энергоблоках ст. № 1, 2, 3 Хабаровской ТЭЦ-3</t>
  </si>
  <si>
    <t>H_505-ХГ-114</t>
  </si>
  <si>
    <t>Расторжение договора с проектной организаций в связи с невыполением условий догвора с выплатой неустойки.</t>
  </si>
  <si>
    <t>Модернизация вагонных весов, для СП "Комсомольская ТЭЦ-2", 1 шт</t>
  </si>
  <si>
    <t>N_505-ХГ-190</t>
  </si>
  <si>
    <t>Модернизация склада ГСМ КТЭЦ-2</t>
  </si>
  <si>
    <t>N_505-КТЭЦ2-2</t>
  </si>
  <si>
    <t>Модернизация АСУ ТП к/а №2 , СП Амурская ТЭЦ-1</t>
  </si>
  <si>
    <t>N_505-ХГ-194</t>
  </si>
  <si>
    <t>На основании Соглашения № 20/АТ1-25-00001 о прекращении (расторжении) договора от 22.05.2025г. договор №20/АТ1-25 от 17.04.2025 расторгнут. Этап «Предпроектное обследование» выполнен и финансирован на сумму 1324994,87 руб.</t>
  </si>
  <si>
    <t>Техперевооружение золошлакопроводов.СП "Комсомольская ТЭЦ-2", 1 шт</t>
  </si>
  <si>
    <t>N_505-ХГ-200</t>
  </si>
  <si>
    <t>Отклонение связано с принятием фактически выполненных работ по договору №73/КТ2-25 от 07.06.2025 за 2025 г по формам КС-2 с отражением в бух учете, а также приняты прочие затраты ОКСа</t>
  </si>
  <si>
    <t>«Модернизация системы узлов учёта сброса сточных вод СП «Комсомольская ТЭЦ-2</t>
  </si>
  <si>
    <t>N_505-ХГ-201</t>
  </si>
  <si>
    <t>Техперевооружение комплекса инженерно-технических средств физической защиты Котельный цех №2 Ургал.СП Хабаровская ТЭЦ-2</t>
  </si>
  <si>
    <t>H_505-ХТСКх-35</t>
  </si>
  <si>
    <t>Техперевооружение системы управления информационной безопасности, СП ТЭЦ Советская Гавань</t>
  </si>
  <si>
    <t>N_505-ТЭЦСов.Гавань-9</t>
  </si>
  <si>
    <t>Программа мероприятий по установке приборов учета тепловой энергии на границе балансовой принадлежности между АО "ДГК" и предприятиями транспортировщиками ХТС, КТС (80 шт.)</t>
  </si>
  <si>
    <t>F_505-ХТСКх-27</t>
  </si>
  <si>
    <t>Уменьшение стоимости проекта ввиду продления срока выполнения работ по договору подряда с ООО "ТД Игнифлюид" №172/ХТС-25 от 08.09.2025</t>
  </si>
  <si>
    <t>Замена систем кондиционирования в здании Исполнительного аппарата АО "ДГК", 12 ШТ.</t>
  </si>
  <si>
    <t>J_505-ИА-7</t>
  </si>
  <si>
    <t>Увеличение сроков выполнения работ подрядной организации, в связи с устранением замечаний согласно гарантийного срока</t>
  </si>
  <si>
    <t>Техническое перевооружение электротехнического оборудования с заменой маслянных выключателей - 10шт, для СП "Комсомольская ТЭЦ-3"</t>
  </si>
  <si>
    <t>N_505-КТЭЦ3-1</t>
  </si>
  <si>
    <t>Экономия по результатам закупки оборудования УМТО АО "ДГК"</t>
  </si>
  <si>
    <t>Замена циркуляционного насоса 96 ДПВ-4,5/23 (ЦН-1, ЦН-2, ЦН-3) с вращающейся сеткой для СП «Хабаровская ТЭЦ-3</t>
  </si>
  <si>
    <t>N_505-ХТЭЦ-3-24</t>
  </si>
  <si>
    <t>Замена насосного оборудования на ЦТП-8 (3шт.), СП ТЭЦ Советская Гавань</t>
  </si>
  <si>
    <t>N_505-ТЭЦСов.Гавань-7-1</t>
  </si>
  <si>
    <t>Техническое перевооружение вагоноопракидывателя ВРС-125 с заменой ротора (1 шт), СП "Амурская ТЭЦ-1"</t>
  </si>
  <si>
    <t>N_505-АмТЭЦ-1-10</t>
  </si>
  <si>
    <t xml:space="preserve">Для проекта по программе ППН-ОЗП «Замена дымососа Дн-24 ст. No ДС-10Б котла БКЗ-210-140 ст. No 10 Амурской ТЭЦ-1» N_505-АмТЭЦ-1-4 в 2023 году были заказаны службой ОППР Амурской ТЭЦ-1 давальческие материалы. При реализации этого проекта материалы списаны не были, т.к. суммы для выполнения СМР было не достаточно,чтобы под эти материалы выполнить работы. В результате чего задолженность по данным материалам была перенесена на проект «Техническое перевооружение вагоноопрокидывателя ВРС-125 с заменой ротора Амурской ТЭЦ-1» N_505-АмТЭЦ-1-10. В 2024 году согласно СЗ №Вн 160-62/01,7 от 25.01.2024г. материалы перевели со склада КС на ремонтный склад и применили их при ремонте на другом объекте (т/а №3 и ремонте к/а №4).
</t>
  </si>
  <si>
    <t>Модернизация ОРУ-110 кВ БНС с заменой выработавших свой ресурс масляных выключателей 110 кВ на элегазовые (2 шт.) СП Хабаровская ТЭЦ-3</t>
  </si>
  <si>
    <t>N_505-ХТЭЦ-3-29</t>
  </si>
  <si>
    <t xml:space="preserve"> Принят этап по договору инженерные изыскания. Неисполнения договорных обязательств подрядной организацией</t>
  </si>
  <si>
    <t>Техническое перевооружение узла приемки ввозимого груза автотранспортом с установкой автомобильных весов max. нагрузкой 60тн, длиной платформы-12м, цена деления-20кг - 1шт для Комсомольской ТЭЦ-3</t>
  </si>
  <si>
    <t>O_505-КТЭЦ3-11</t>
  </si>
  <si>
    <t>Установка железнодорожных весов весов max. нагрузкой 150тн, длиной платформы-15м, цена деления-50кг - 1шт для Комсомольской ТЭЦ-3</t>
  </si>
  <si>
    <t>O_505-КТЭЦ3-12</t>
  </si>
  <si>
    <t xml:space="preserve">Увеличение стоимости закупки на основании актуализированного ТКП. </t>
  </si>
  <si>
    <t>Модернизация деаэраторов атмосферных ДА 200/75 подпитки котла  СП Николаевская ТЭЦ, в количестве 2 шт.</t>
  </si>
  <si>
    <t>N_505-НТЭЦ-2</t>
  </si>
  <si>
    <t>Модернизация вакуумных деаэраторов СП Николаевская ТЭЦ, в количестве 2 шт.</t>
  </si>
  <si>
    <t>N_505-НТЭЦ-1</t>
  </si>
  <si>
    <t xml:space="preserve"> Выполнение работ включено в ГКПЗ (3 этап) 2026г. </t>
  </si>
  <si>
    <t>Модернизация теплового контура главного корпуса СП Николаевская ТЭЦ</t>
  </si>
  <si>
    <t>N_505-НТЭЦ-3</t>
  </si>
  <si>
    <t xml:space="preserve">Не выполнение в связи с длительным отсутствием банковской гарантии и в итоге не возможностью получить авансирование. подготовлен проект дополнительного соглашения (на уменьшение стоимости договора) </t>
  </si>
  <si>
    <t>Техническое перевооружение устройств релейной защиты и автоматики высоковольтных линий 110 кВ С115, С116, С117, С118  - 4шт, СП "Комсомольская ТЭЦ-3"</t>
  </si>
  <si>
    <t>N_505-КТЭЦ3-2</t>
  </si>
  <si>
    <t>Увеличение стоимости проекта на основании актуализированных ТКП.</t>
  </si>
  <si>
    <t>Техническое перевооружение системы возбуждения турбогенераторов ТГ-1, ТГ-2  - 2шт, СП "Комсомольская ТЭЦ-3"</t>
  </si>
  <si>
    <t>N_505-КТЭЦ3-3</t>
  </si>
  <si>
    <t>Отклонение в связи с выполнением модернизации оборудования не запланированной ранее.</t>
  </si>
  <si>
    <t xml:space="preserve">Модернизация электических кабелей оборудования масло-мазутного хозяйства  - 9км, СП Комсомольская ТЭЦ-3 </t>
  </si>
  <si>
    <t>N_505-КТЭЦ3-5</t>
  </si>
  <si>
    <t>Технологическое перевооружение автоматических систем пожарной сигнализации зданий - 13шт. Для СП "Комсомольская ТЭЦ-3"</t>
  </si>
  <si>
    <t>N_505-КТЭЦ3-6</t>
  </si>
  <si>
    <t>Экономия по результатам торговых процедур. Пересмотр вида выполняемых работ. (Актуализация ПИР)</t>
  </si>
  <si>
    <t>Реконструкция электрооборудования главной схемы Хабаровской ТЭЦ-3 с заменой устройств релейной защиты и автоматики</t>
  </si>
  <si>
    <t>N_505-ХТЭЦ-3-20</t>
  </si>
  <si>
    <t>Модернизация системы автоматического регулирования Турбины Т-180/210-130 ст. № 1,2,3 с заменой гидромеханической системы на электромеханическую с заменой регулирующих клапанов и сервомоторов, СП "Хабаровская ТЭЦ-3"</t>
  </si>
  <si>
    <t>N_505-ХТЭЦ-3-28</t>
  </si>
  <si>
    <t>Техническое перевооружение автотрансформатора АТ-1 с заменой РЗА и кабельных связей, СП «Хабаровская ТЭЦ-3</t>
  </si>
  <si>
    <t>N_505-ХТЭЦ-3-30</t>
  </si>
  <si>
    <t>Неисполнение договорных обязательств подрядчиком АО "Институт Гидропроект" № 17/ХТ3-23 от 06.03.2025</t>
  </si>
  <si>
    <t>Модернизация комплекта оборудования механических величин для выполнения защиты "Повышение виброскорости корпусов подшипников турбины". (Вибробит 300)</t>
  </si>
  <si>
    <t>N_505-ХТЭЦ-3-32</t>
  </si>
  <si>
    <t>Перенос сроков выполнения работ, заключение ДС</t>
  </si>
  <si>
    <t>Техническое перевооружение Хабаровской ТЭЦ-3 с переводом на сжигание природного газа энергоблоков ст. № 2, СП Хабаровская ТЭЦ-3</t>
  </si>
  <si>
    <t>N_505-ХТЭЦ-3-45</t>
  </si>
  <si>
    <t>Отражен факт оплаты в соответствии с заключенным договором подряда</t>
  </si>
  <si>
    <t>Техническое перевооружение системы контроля параметров работы системы централизованного теплоснабжения (технический учет) в г. Комсомольске-на-Амуре</t>
  </si>
  <si>
    <t>O_505-КТС-5</t>
  </si>
  <si>
    <t>Уменьшение стоимости проекта по результатам закупочных процедур</t>
  </si>
  <si>
    <t xml:space="preserve">Техническое перевооружение системы контроля параметров работы системы централизованного теплоснабжения (технический учет) в г. Амурске </t>
  </si>
  <si>
    <t>N_505-КТС-3</t>
  </si>
  <si>
    <t xml:space="preserve">Модернизация системы управления ПСУ котлоагрегата  БКЗ-210-140 ст.№7,8,10 Комсомольской ТЭЦ-2. Комсомольская ТЭЦ-2 </t>
  </si>
  <si>
    <t>O_505-КТЭЦ2-5</t>
  </si>
  <si>
    <t>Отклонение связано с   экономией по итогам проведения закупочной процедуры по договору №31/КТ2-25 от 21.03.2025 и работой Подрядчика по УСНО</t>
  </si>
  <si>
    <t>Замена пассажирского лифта Комсомольской ТЭЦ-2</t>
  </si>
  <si>
    <t>O_505-КТЭЦ2-16</t>
  </si>
  <si>
    <t>экономией по итогам проведения закупочной процедуры</t>
  </si>
  <si>
    <t>Реконструкция панелей защит ВЛ-110 кВ СП Николаевская ТЭЦ, 2 шт.</t>
  </si>
  <si>
    <t>O_505-НТЭЦ-8</t>
  </si>
  <si>
    <t>Согласно заключенного договора ООО СМК АльтернативА № 58/НТ-24 от 04.10.2024г, финансирование и освоение осуществляется в соответствии утвержденного графика. Разработка проектной документации планируется во 2 квартале 2025г. А также ООО СМК АльтернативА направило нам письмо в связи с удорожанием стоимости на материалы, заключено ДС к договору подряда № 58/ННТ-24 от 04.10.2024 окончание выполнения Работ 30.06.2026г.</t>
  </si>
  <si>
    <t>Создание локальной системы оповещения на территории Николаевской ТЭЦ, включая объекты БСМ  и АГРС, 1 шт.</t>
  </si>
  <si>
    <t>O_505-НТЭЦ-13</t>
  </si>
  <si>
    <t>Отклонение связано с опережением графика выполнения работ</t>
  </si>
  <si>
    <t>Техперевооружение распределительных устройств с заменой релейной защиты автоматики КРУСН-6 кВ 130шт. с поддержкой МЭК 61850, ТЭЦ в г. Советская Гавань</t>
  </si>
  <si>
    <t>O_505-ТЭЦСов.Гавань-18</t>
  </si>
  <si>
    <t>Увеличение сроков выполнения проектных работ подрядной организацией, длительный процесс согласования раб документации</t>
  </si>
  <si>
    <t>Реконструкция Автоматической установки водяного пожаротушения галереи топливоподачи Хабаровской ТЭЦ-1 протяженностью 1100 м.</t>
  </si>
  <si>
    <t>O_505-ХТЭЦ-1-9</t>
  </si>
  <si>
    <t>Переходящие обязательства с прошлого года. Строительно-монтажные работы запланированы на 2026 г., в связи с доработкой проектно-сметной документации</t>
  </si>
  <si>
    <t>Техперевооружение Амурской ТЭЦ-1 с переводом на сжигание природного газа к/а ст №9,10 на газовое топливо,2шт, СП "Амурская ТЭЦ-1"</t>
  </si>
  <si>
    <t>O_505-АмТЭЦ-1-11</t>
  </si>
  <si>
    <t>Установка блочной электролизной установки Хабаровской ТЭЦ-1 производительностью 0,5/4 Нкуб/ч (1 шт.)</t>
  </si>
  <si>
    <t>O_505-ХТЭЦ-1-7</t>
  </si>
  <si>
    <t xml:space="preserve">Внеплановый проект, включен при корректировке в ИПР 2025-2030. </t>
  </si>
  <si>
    <t>Техническое перевооружение теплофикационной системы с заменой подогревателя сетевой воды ПСВ 200-7-15 ст.№ ПП-3 (1 шт.), СП "Амурская ТЭЦ-1"</t>
  </si>
  <si>
    <t>N_505-АмТЭЦ-1-9</t>
  </si>
  <si>
    <t>Модернизация  багерной с заменой  багерного насоса ГРТ1250/71 с электродвигателем Амурской ТЭЦ-1в количестве 1 шт</t>
  </si>
  <si>
    <t>O_505-АмТЭЦ-1-16</t>
  </si>
  <si>
    <t>Экономия связана с акутализацией стоимости оборудования</t>
  </si>
  <si>
    <t>Техперевооружение техводоснабжения  с заменой задвижки ду 1600 и затвора ду1200 Амурской  ТЭЦ-1 в количестве 1 система</t>
  </si>
  <si>
    <t>O_505-АмТЭЦ-1-14</t>
  </si>
  <si>
    <t xml:space="preserve">При проведении закупочных процедур, стоимость по проекту уменьшилась </t>
  </si>
  <si>
    <t>Реконструкция устройств РЗА элементов ОМВ-110 (монтаж защит на микропроцессорной основе), СП "Амурская ТЭЦ-1"</t>
  </si>
  <si>
    <t>O_505-АмТЭЦ-1-17</t>
  </si>
  <si>
    <t>Модернизация генератора турбины ПТ-60-90/13/12 с заменой газоанализатора частоты водорода Амурской ТЭЦ-1 в количестве 1 шт</t>
  </si>
  <si>
    <t>O_505-АмТЭЦ-1-13</t>
  </si>
  <si>
    <t>Экономия в связи с акутализацией стоимости оборудования</t>
  </si>
  <si>
    <t>Модернизация основного и вспомогательного оборудования энергоблока ст.№2 Хабаровской ТЭЦ-3</t>
  </si>
  <si>
    <t>O_505-ХТЭЦ-3-52</t>
  </si>
  <si>
    <t>Техническое перевооружение пожарного трубопровода с заменой подземного участка Ø159 (1101 п.м.) на полиэтиленовую трубу, СП ХТЭЦ-3</t>
  </si>
  <si>
    <t>N_505-ХТЭЦ-3-42</t>
  </si>
  <si>
    <t>Выплата гарнтийного удерждания по ддоговору СМР с ООО "ЮСК" № 68/ХТ3-23 от 13.06.2023.</t>
  </si>
  <si>
    <t>Модернизация системы частотного регулирования питателей сырого угля (1 система) Котла ТПЕ-215 ст. № 1, СП "Хабаровская ТЭЦ-3"</t>
  </si>
  <si>
    <t>N_505-ХТЭЦ-3-31</t>
  </si>
  <si>
    <t>Техническое перевооружение насосного оборудования СП "Хабаровская ТЭЦ-3"</t>
  </si>
  <si>
    <t>N_505-ХТЭЦ-3-27</t>
  </si>
  <si>
    <t>Техперевооружение локальной системы оповещения станции газораспределительной (ГРС-5). Котельная в с.Некрасовская Хабаровская ТЭЦ-2  1шт</t>
  </si>
  <si>
    <t>O_505-ХТЭЦ2-8</t>
  </si>
  <si>
    <t>Модернизация устройства резистивного заземления нейтрали в сети СН 6 кВ блока №4, СП "Амурская ТЭЦ-1"</t>
  </si>
  <si>
    <t>N_505-АмТЭЦ-1-8</t>
  </si>
  <si>
    <t>Замена подогревателя высокого давления ПВ-180-180-33-1 ст. № ПВД-8 ТГ-3 СП "Николаевской ТЭЦ"</t>
  </si>
  <si>
    <t>N_505-ХГ-174</t>
  </si>
  <si>
    <t xml:space="preserve">Техперевооружение резервуаров вертикальных стальных РВС 5000 ст.№1,2 (Расходный склад мазута) СП Николаевская ТЭЦ.
</t>
  </si>
  <si>
    <t>L_505-ХГ-177</t>
  </si>
  <si>
    <t>Отставание подрядчика от графика строительно-монтажных работ</t>
  </si>
  <si>
    <t xml:space="preserve">Техперевооружение  системы гарантированного электропитания серверных помещений Исполнительного аппарата АО "ДГК" с установкой дополнительной  дизельгенераторной установки 100 кВт </t>
  </si>
  <si>
    <t>O_505-ИА-12</t>
  </si>
  <si>
    <t>Установка комплекса автоматизированного дистанционного контроля за перемещением грузов, транспорта персонала заказчика и подрядных организаций в границах и территориях Хабаровской ТЭЦ-3.</t>
  </si>
  <si>
    <t>P_505-ХТЭЦ-3-56</t>
  </si>
  <si>
    <t>Реконструкция золоотвала №2 (2 пусковой комплекс) Хабаровской ТЭЦ-3 (ёмкость - 2250 тыс. м3)</t>
  </si>
  <si>
    <t>F_505-ХГ-41</t>
  </si>
  <si>
    <t>Техперевооружение комплекса инженерно-технических средств физической защиты СП  Амурская ТЭЦ (система физической защиты (ограждение. система охранного телевидения, система охранно-тревожной сигнализации, система сбора и обработки информации, система контроля и управления доступом, система связи и сигнализации , система охранного освещения)</t>
  </si>
  <si>
    <t>F_505-ХГ-29</t>
  </si>
  <si>
    <t xml:space="preserve">Проект завершен. Подрядчик ООО "Эверест" объявлен банкротом, дебеторская задолжность по договору № 607/ХГ-21 от 22.09.2021г.  </t>
  </si>
  <si>
    <t>Техперевооружение комплекса инженерно-технических средств физической защиты СП  Амурская ТЭЦ</t>
  </si>
  <si>
    <t>O_505-АмТЭЦ-1-21</t>
  </si>
  <si>
    <t>Нарушение сроков со стороны подрядчика по договору №44/АТ1-25 от 19.08.2025г.</t>
  </si>
  <si>
    <t>Техперевооружение системы управления информационной безопасности, СП Комсомольская ТЭЦ-3</t>
  </si>
  <si>
    <t>K_505-ХГ-158</t>
  </si>
  <si>
    <t>Установка автоматизированной системы мониторинга аккумуляторных батарей, 2 шт., СП Хабаровская ТЭЦ-3</t>
  </si>
  <si>
    <t>P_505-ХТЭЦ-3-57</t>
  </si>
  <si>
    <t>Заключен договор с ООО "Акку-Фертриб" № 94/ХТ3-25 от 28.08.2025. Задержка сроков изготовдения и поставки оборудования. Перенесено в 2026 год</t>
  </si>
  <si>
    <t>Техническое перевооружение системы контроля параметров работы системы централизованного теплоснабжения (технический учет) в г. Хабаровске на объектах: ПНС-111 (1 шт.), ПНС-172 (2шт.), Узел 393 (2 шт.), СП ХТС</t>
  </si>
  <si>
    <t>N_505-ХТС-15</t>
  </si>
  <si>
    <t>Модернизация системы энергоснабжения МГ с заменой двигателя Capstone C30 СП Николаевская ТЭЦ, 9 шт.</t>
  </si>
  <si>
    <t>O_505-НТЭЦ-9</t>
  </si>
  <si>
    <t>Установка блочно-модульной котельной теплопроизводительностью 6,0 мВТ на твердом топливе, в г. Советская Гавань,СП ТЭЦ Советская Гавань</t>
  </si>
  <si>
    <t>N_505-ТЭЦСов.Гавань-10</t>
  </si>
  <si>
    <t>Неисполнение подрядчиком обязательств. Ведется претензионная работа</t>
  </si>
  <si>
    <t>Замена силового трансфрматора отпайки ТО-7 тип ТДНС-16000/35 Хабаровской ТЭЦ-1</t>
  </si>
  <si>
    <t>O_505-ХТЭЦ-1-10</t>
  </si>
  <si>
    <t>Кредиторская задолженность за материалы по переходящим обязательствам</t>
  </si>
  <si>
    <t>Модернизация системы автоматической установки пожарной сигнализации и системы пожаротушения в кабельном полуэтаже здания ГЩУ Хабаровской ТЭЦ-1 протяженностью 72,1 м.</t>
  </si>
  <si>
    <t>P_505-ХТЭЦ-1-15</t>
  </si>
  <si>
    <t>Техперевооружение топливоподачи с установкой автоматизированной системы отбора и экспресс анализа твердого топлива на СП «Хабаровская ТЭЦ-3»</t>
  </si>
  <si>
    <t>P_505-ХТЭЦ-3-59</t>
  </si>
  <si>
    <t xml:space="preserve"> В связи с измением тех.решения сроки реализации сдвинулись на 2026 год</t>
  </si>
  <si>
    <t>Модернизация системы оперативного постоянного тока с установкой устройств контроля аккумуляторных батарей  на Комсомольской ТЭЦ-1</t>
  </si>
  <si>
    <t>P_505-КТЭЦ2-21</t>
  </si>
  <si>
    <t xml:space="preserve">Экономия от торговых процедур </t>
  </si>
  <si>
    <t>Модернизация насосного парка ММХ с заменой центробежно-горизонтальных насосов на двухвинтовые насосы
АмурскойТЭЦ-1  в количестве 3 шт</t>
  </si>
  <si>
    <t>O_505-АмТЭЦ-1-15</t>
  </si>
  <si>
    <t>Техническое перевооружение турбины ПТ-60-90/13 ст.№ 3 с установкой автоматизированной системы контроля вибраций и диагностики (АСКВД) (1 система), СП "Амурская ТЭЦ-1"</t>
  </si>
  <si>
    <t>P_505-АмТЭЦ-1-23</t>
  </si>
  <si>
    <t>Отказ подрядчика  от аванса. Кроме того применение понижающего коэффициента в процессе закупочных процедур.</t>
  </si>
  <si>
    <t>1.4</t>
  </si>
  <si>
    <t>Инвестиционные проекты, реализация которых обуславливается схемами теплоснабжения, всего, в том числе:</t>
  </si>
  <si>
    <t>1.4.1</t>
  </si>
  <si>
    <t>г. Хабаровск</t>
  </si>
  <si>
    <t>1.4.1.1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</si>
  <si>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</si>
  <si>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1.4.1.2</t>
  </si>
  <si>
    <t>Строительство, реконструкция, модернизация и техническое перевооружение тепловых сетей, всего, в том числе:</t>
  </si>
  <si>
    <t>1.4.2</t>
  </si>
  <si>
    <t>Наименование поселения (городского округа)</t>
  </si>
  <si>
    <t>1.4.2.1</t>
  </si>
  <si>
    <t>1.4.2.2</t>
  </si>
  <si>
    <t>1.5</t>
  </si>
  <si>
    <t>Новое строительство, всего, в том числе:</t>
  </si>
  <si>
    <t>1.5.1</t>
  </si>
  <si>
    <t>Новое строительство объектов по производству электрической энергии, всего, в том числе:</t>
  </si>
  <si>
    <t>1.5.2</t>
  </si>
  <si>
    <t>Новое строительство котельных, всего, в том числе:</t>
  </si>
  <si>
    <t>1.5.3</t>
  </si>
  <si>
    <t>Новое строительство тепловых сетей, всего, в том числе:</t>
  </si>
  <si>
    <t>Строительство схемы выдачи тепловой мощности ТЭЦ в г. Советская Гавань. Строительство ЦТП для передачи тепловой мощности от магистральной теплосети ТЭЦ в г. Советская Гавань, 6 шт.</t>
  </si>
  <si>
    <t>H_505-ХТСКх-54</t>
  </si>
  <si>
    <t>Строительство ЦТП-1 для передачи тепловой мощности от магистральной теплосети ТЭЦ в г.Советская Гавань"</t>
  </si>
  <si>
    <t>N_505-ХГ-188</t>
  </si>
  <si>
    <t>Длительное согласование закупочной документации и проведение закупочной процедуры</t>
  </si>
  <si>
    <t>1.5.4</t>
  </si>
  <si>
    <t>Прочее новое строительство, всего, в том числе:</t>
  </si>
  <si>
    <t>Строительство золоотвала Амурской ТЭЦ (ёмкость 3189 тыс. м3, производительность 1200 т/час)</t>
  </si>
  <si>
    <t>F_505-ХГ-42</t>
  </si>
  <si>
    <t>Проект завершен. Планируется взыскание задолженности в связи с банкротством первого подрядчика. Ведется судебное разбирательство</t>
  </si>
  <si>
    <t>Строительство очистных сооружений нефтесодержащих и дождевых сточных вод, производительностью 600 м3/час на Хабаровской ТЭЦ-1</t>
  </si>
  <si>
    <t>F_505-ХГ-35</t>
  </si>
  <si>
    <t>Фактические затраты по аренде земли. Увеличение арендной платы</t>
  </si>
  <si>
    <t xml:space="preserve">Строительство очистных сооружений для хозяйственно-бытовых сточных вод Николаевской ТЭЦ небольшой производительностью- 70 м3/сут. </t>
  </si>
  <si>
    <t>H_505-ХГ-118</t>
  </si>
  <si>
    <t>Длительная организация и проведение закупочной процедуры</t>
  </si>
  <si>
    <t>Строительство градирни ст.№4 с циркуляционной насосной станцией для Хабаровской ТЭЦ-3</t>
  </si>
  <si>
    <t>N_505-ХТЭЦ-3-48</t>
  </si>
  <si>
    <t>Увеливение срока с связи с длительным согласованием документации</t>
  </si>
  <si>
    <t>Строительство береговой насосной Хабаровской ТЭЦ-3 с внедрением инновационных конструкций водозаборных оголовков, 0,5 км.</t>
  </si>
  <si>
    <t>F_505-ХГ-43</t>
  </si>
  <si>
    <t>Переходящее обязательство. Плата за аренду земли</t>
  </si>
  <si>
    <t>Строительство раскачивающей  насосной станции на территории ТЭЦ с модернизацией причальной стенки СП Николаевская ТЭЦ</t>
  </si>
  <si>
    <t>N_505-НТЭЦ-4</t>
  </si>
  <si>
    <t>Строительство пллощадки для хранения металлолома - 1 шт. для СП "Комсомольская ТЭЦ-3"</t>
  </si>
  <si>
    <t>P_505-КТЭЦ3-20</t>
  </si>
  <si>
    <t>Экономия по результатам закупочных  процедур</t>
  </si>
  <si>
    <t>Строительство быстровозводимого здания защитного сооружения на 300 мест на территории СП Комсомольской ТЭЦ-3</t>
  </si>
  <si>
    <t>O_505-КТЭЦ3-13</t>
  </si>
  <si>
    <t>Длительная госэкспертиза проектной документации и доработка сметной документации</t>
  </si>
  <si>
    <t>1.6</t>
  </si>
  <si>
    <t>Покупка земельных участков для целей реализации инвестиционных проектов, всего, в том числе:</t>
  </si>
  <si>
    <t>1.7</t>
  </si>
  <si>
    <t>Прочие инвестиционные проекты всего, в том числе:</t>
  </si>
  <si>
    <t>Разработка ПИР для строительства водовода технической воды № 3 от береговой насосной станции для нужд структурного подразделения «Хабаровская ТЭЦ-3</t>
  </si>
  <si>
    <t>N_505-ХТЭЦ-3-49</t>
  </si>
  <si>
    <t>Разработка ПИР для проекта "Реконструкция защитного сооружения гражданской обороны в здании служебно-бытового корпуса Комсомольской ТЭЦ-2"</t>
  </si>
  <si>
    <t>O_505-КТЭЦ2-18</t>
  </si>
  <si>
    <t>Отклонение связано с экономией по результатам закупочных процедур  по договору №72/КТ2-25 от 17.06.2025</t>
  </si>
  <si>
    <t>Разработка проектно-изыскательских работ для модернизации системы обеспечения перепада давления уплотняющего воздуха котельного оборудования, ТЭЦ в г. Советская Гавань</t>
  </si>
  <si>
    <t>O_505-ТЭЦСов.Гавань-20</t>
  </si>
  <si>
    <t>Отклонение от сроков графика выполнения и финансирования работ контрагентом в рамках заключенного договора № 35/СГТ-25 от 24.03.2025</t>
  </si>
  <si>
    <t>Разработка ПИР для проекта "Модернизация системы пневмозолоудаления котлов ТПЕ131 ст.№№1,2,3, ТЭЦ в г. Советская Гавань"</t>
  </si>
  <si>
    <t>O_505-ТЭЦСов.Гавань-23</t>
  </si>
  <si>
    <t>Экономия по результатам закупочной процедуры</t>
  </si>
  <si>
    <t>Покупка газоанализатора «DELTA65» для СП «ХТЭЦ-2» котельная «Некрасовская» кол-во 1 комплект.</t>
  </si>
  <si>
    <t>N_505-ХТЭЦ2-34-2</t>
  </si>
  <si>
    <t>Поставка оборудования ранее установленного срока. Экономия по результатам закупочной процедуры</t>
  </si>
  <si>
    <t>Покупка электрического очистителя труб RAM-4А-50 - 1 ед.»  СП «ХТЭЦ-2"</t>
  </si>
  <si>
    <t>N_505-ХТЭЦ2-34-3</t>
  </si>
  <si>
    <t>В связи с производственной необходимостью,  оборудование внеплановой заупкой приобретено в 2025 году</t>
  </si>
  <si>
    <t xml:space="preserve">Покупка Оргтехники чёрно-белое МФУ Формат А3,1 шт.- СП "ХТЭЦ-2" </t>
  </si>
  <si>
    <t>N_505-ХТЭЦ2-34-11</t>
  </si>
  <si>
    <t>Покупка вытяжного шкафа лабораторного, СП Хабаровская ТЭЦ-2, 2 шт.-2025г.</t>
  </si>
  <si>
    <t>N_505-ХТЭЦ2-34-15</t>
  </si>
  <si>
    <t>Покупка термостата жидкостного LOIP LT-810, СП Хабаровская ТЭЦ-2, 1шт.</t>
  </si>
  <si>
    <t>N_505-ХТЭЦ2-34-16</t>
  </si>
  <si>
    <t>Покупка калибратора тока и напряжения Н4-25 с ПО для работы с ПК и поверкой, СП Хабаровская ТЭЦ-3, 1 шт.</t>
  </si>
  <si>
    <t>N_505-ХТЭЦ-3-45-12</t>
  </si>
  <si>
    <t>Покупка вытяжного шкафа 90 см, СП Комсомольская ТЭЦ-2, 1 шт.</t>
  </si>
  <si>
    <t>N_505-КТЭЦ2-45-25</t>
  </si>
  <si>
    <t>Покупка вытяжного шкафа 180 см для легковоспломеняющихся жидкостей, СП Комсомольская ТЭЦ-2, 4 шт.</t>
  </si>
  <si>
    <t>N_505-КТЭЦ2-45-4</t>
  </si>
  <si>
    <t>Покупка вытяжного шкафа для кислот, СП Комсомольская ТЭЦ-2, 1 шт.</t>
  </si>
  <si>
    <t>N_505-КТЭЦ2-45-5</t>
  </si>
  <si>
    <t>Покупка Калориметр сгорания бомбовый АБК-1В, 1 шт. СП Амурская ТЭЦ-1</t>
  </si>
  <si>
    <t>N_505-ХГ-45-352</t>
  </si>
  <si>
    <t>В связи с производственной необходимостью, для нужд СП "Амурская ТЭЦ-1" оборудование внеплановой заупкой приобретено в 2025 году</t>
  </si>
  <si>
    <t>Покупка бульдозера ТТЦ тяговый класс 20. СП "Комсомольская ТЭЦ-2", 1 шт</t>
  </si>
  <si>
    <t>N_505-ХГ-45-394</t>
  </si>
  <si>
    <t>Покупка Вытяжного шкафа - 1шт, для СП Комсомольской ТЭЦ-1</t>
  </si>
  <si>
    <t>N_505-ХГ-45-401</t>
  </si>
  <si>
    <t>Покупка стилоскопа переносного СЛП-2 (Комсомольская ТЭЦ-2), 1 шт.</t>
  </si>
  <si>
    <t>N_505-ХГ-45-402</t>
  </si>
  <si>
    <t>Отклонение связано с  экономией по итогам проведения закупочной процедуры  по договору №907/81-25 от 11.06.2025</t>
  </si>
  <si>
    <t>Покупка Факел-012-01 - 3шт, для "Комсомольская ТЭЦ-1"</t>
  </si>
  <si>
    <t>N_505-ХГ-45-407</t>
  </si>
  <si>
    <t>Досрочное выполнение поставки оборудования</t>
  </si>
  <si>
    <t>Покупка спектрофотометра UNICO , для Комсомольской ТЭЦ-1, 1 шт</t>
  </si>
  <si>
    <t>N_505-ХГ-45-408</t>
  </si>
  <si>
    <t>Досрочная поставка оборудования. Экономия по результатам закупочной процедуры</t>
  </si>
  <si>
    <t>Покупка серверного оборудования СП ХТЭЦ-2 кол-во 2 шт</t>
  </si>
  <si>
    <t>N_505-ХТЭЦ2-34-1</t>
  </si>
  <si>
    <t>Покупка сервера СП Комсомольская ТЭЦ-2, кол-во 2 шт.</t>
  </si>
  <si>
    <t>N_505-ХГ-45-313</t>
  </si>
  <si>
    <t>Покупка сервера СП Амурская ТЭЦ, кол-во 2 шт.</t>
  </si>
  <si>
    <t>N_505-ХГ-45-321</t>
  </si>
  <si>
    <t>Покупка Компрессор передвижной дизельный 1 шт, СП КТС</t>
  </si>
  <si>
    <t>J_505-ХТСКх-34-54</t>
  </si>
  <si>
    <t>Экономия от закупочной процедуры</t>
  </si>
  <si>
    <t>Покупка серверного оборудования СП ХТС - 2 шт</t>
  </si>
  <si>
    <t>N_505-ХТС-34-1</t>
  </si>
  <si>
    <t>Покупка сварочного аппарата 1 шт, СП ХТС</t>
  </si>
  <si>
    <t>N_505-ХТС-34-17</t>
  </si>
  <si>
    <t>Отклонение связано с отсутствием заявителей при проведении закупочных процедур на поставку данного оборудования, отвечающего требованиям СП</t>
  </si>
  <si>
    <t>Покупка комплекта видеостены,СП ХТС, кол-во 1 шт.</t>
  </si>
  <si>
    <t>N_505-ХТС-34-21</t>
  </si>
  <si>
    <t>Покупка многофункционального устройства, Исполнительный аппарат  АО "ДГК" (2025 г. - кол-во 2 шт.)</t>
  </si>
  <si>
    <t>N_505-ИА-1-64</t>
  </si>
  <si>
    <t>Покупка cерверного оборудования, Исполнительный аппарат АО "ДГК" (2025 г. - кол-во 1 комп.)</t>
  </si>
  <si>
    <t>N_505-ИА-1-65</t>
  </si>
  <si>
    <t>Покупка оборудования системы обеспечения единого времени (СОЕВ), Исполнительный аппарат  АО "ДГК", 1 компл.</t>
  </si>
  <si>
    <t>N_505-ИА-1-66</t>
  </si>
  <si>
    <t>Покупка самосвалов МАЗ, грузоподъемностью до 20 тонн , 4 шт. (2024 год - 1шт, 2025 год -1 шт, 2026 год - шт, 2027 год - 1 шт), ТЭЦ в г. Советская Гавань</t>
  </si>
  <si>
    <t>O_505-ТЭЦСов.Гавань-45-26</t>
  </si>
  <si>
    <t xml:space="preserve">Покупка спектрофотометра ПЭ 5300 ВИ - 4шт. для СП Комсомольская ТЭЦ-3 </t>
  </si>
  <si>
    <t>N_505-КТЭЦ3-45-7</t>
  </si>
  <si>
    <t>В связи с производственной необходимостью, произведена внеплановая закупка ОС</t>
  </si>
  <si>
    <t xml:space="preserve">Покупка Прибор ТМВ-2 для измерения скоростных и временных характеристик масляных выключателей, ВК Дземги - 1шт  для СП "Комсомольской ТЭЦ-3" </t>
  </si>
  <si>
    <t>O_505-КТЭЦ3-45-13</t>
  </si>
  <si>
    <t>Покупка установки Уран-2 для Комсомольской ТЭЦ-1, 1 шт</t>
  </si>
  <si>
    <t>O_505-КТЭЦ2-45-75</t>
  </si>
  <si>
    <t>Приобритение АИСТ 50-70 СИЗ с ванной СП Николавская ТЭЦ, 1 шт.</t>
  </si>
  <si>
    <t>O_505-НТЭЦ-45-24</t>
  </si>
  <si>
    <t>Приобретение устройства испытательного ПН-20 СП Николаевская ТЭЦ, 1 шт.</t>
  </si>
  <si>
    <t>O_505-НТЭЦ-45-25</t>
  </si>
  <si>
    <t xml:space="preserve">Покупка автомобиля УАЗ-390945, 9 шт.(2024 - 1шт, 2025 - 1шт, 2026 - 1шт, 2027 - 2шт, 2028 - 2шт, 2029 - 2шт), СП "ХТС" </t>
  </si>
  <si>
    <t>O_505-ХТС-34-44</t>
  </si>
  <si>
    <t>Покупка бригадного грузового автомобиля, 6 шт. (2024 - 1шт, 2025 - 1шт, 2026 - 1шт, 2027 - 2шт, 2028 - 1шт), СП ХТС</t>
  </si>
  <si>
    <t>O_505-ХТС-34-46</t>
  </si>
  <si>
    <t>Отражен факт выполнения, в соответствии с заключенныи договором поставки с ООО "Спецавтотехника" № 1241/81-25 от 29.08.2025</t>
  </si>
  <si>
    <t>Покупка мотопомпы 1 шт, СП ХТС</t>
  </si>
  <si>
    <t>O_505-ХТС-34-47</t>
  </si>
  <si>
    <t>Увеличение сроков поставки оборудования, перенос на 2026г.</t>
  </si>
  <si>
    <t>Покупка роверного комплекта геодезического оборудования, СП ХТС, кол-во 1 шт.</t>
  </si>
  <si>
    <t>O_505-ХТС-34-49</t>
  </si>
  <si>
    <t>Отражен факт поставки оборудования</t>
  </si>
  <si>
    <t>Покупка электронного склерометра, СП ХТС, кол-во 1 шт.</t>
  </si>
  <si>
    <t>O_505-ХТС-34-50</t>
  </si>
  <si>
    <t>Отражена фактическая стоимость заключенного договора поставки с ООО "Фолгрупп" № 282/81-25 от 06.02.2025. Оборудование поступило на склад СП.</t>
  </si>
  <si>
    <t>Покупка бульдозера тяговый класс 25 (1 шт.), СП Хабаровская ТЭЦ-1</t>
  </si>
  <si>
    <t>O_505-ХТЭЦ-1-45-21</t>
  </si>
  <si>
    <t>Покупка измерителя параметров  электрического и магнитного полей (1 шт.), СП Хабаровская ТЭЦ-1</t>
  </si>
  <si>
    <t>O_505-ХТЭЦ-1-45-29</t>
  </si>
  <si>
    <t>Покупка вискозиметра (1 шт.), СП Хабаровская ТЭЦ-1</t>
  </si>
  <si>
    <t>O_505-ХТЭЦ-1-45-30</t>
  </si>
  <si>
    <t>Покупка комплектов тепловизоров с 2-мя объективами (2 шт.), СП Хабаровская ТЭЦ-1</t>
  </si>
  <si>
    <t>O_505-ХТЭЦ-1-45-31</t>
  </si>
  <si>
    <t>Покупка анализатор воды GO Systemelektronik в комплекте с вычислительным блоком анализатора BlueSense, UMTS модем, СП "Хабаровская ТЭЦ-1" - 2 компл.</t>
  </si>
  <si>
    <t>N_505-ХТЭЦ-1-45-9</t>
  </si>
  <si>
    <t>Покупка грузового бортового автомобиля с КМУ (1шт), СП "Хабаровской ТЭЦ-3"</t>
  </si>
  <si>
    <t>O_505-ХТЭЦ-3-45-34</t>
  </si>
  <si>
    <t>Внеплановый проект в связи с производственной необходимостью. Приобретение по договору с Восток-УАЗ ООО 1071/81-24 от 01.10.2024</t>
  </si>
  <si>
    <t>Покупка экскаватора 1 шт для Хабаровский ТЭЦ-3</t>
  </si>
  <si>
    <t>P_505-ХТЭЦ-3-45-41</t>
  </si>
  <si>
    <t>Покупка самосвала  с КМУ (либо его аналога), 1 шт. СП "Хабаровской ТЭЦ-3"</t>
  </si>
  <si>
    <t>O_505-ХТЭЦ-3-45-31</t>
  </si>
  <si>
    <t>Покупка автоматов-сатураторов для газированной воды в количестве 3 штук для СП "Хабаровская ТЭЦ-3"</t>
  </si>
  <si>
    <t>O_505-ХТЭЦ-3-45-37</t>
  </si>
  <si>
    <t>Покупка насоса погружного одноступенчатого с поплавковым выключателем производительностью до 12м3/час, напором до 8,5м, N=0,78 кВт, U=220В на Комсомольскую ТЭЦ-2, 1 шт</t>
  </si>
  <si>
    <t>O_505-КТЭЦ2-45-42</t>
  </si>
  <si>
    <t>Покупка телескопической вышка-тура 15 ступеней, максимальной рабочей высотой не менее 8,1 м, грузоподъемностью не менее 165 кг (CANGSAN S008IV-DM)  Комсомольскую ТЭЦ-2, 2 шт</t>
  </si>
  <si>
    <t>O_505-КТЭЦ2-45-44</t>
  </si>
  <si>
    <t>Внеплановый проект в связи с износом оборудования. Поставка выполена</t>
  </si>
  <si>
    <t>Покупка Автомобиля УАЗ 390995,колесная формула 4Х4, 2 шт. СП Николаевская ТЭЦ</t>
  </si>
  <si>
    <t>N_505-НТЭЦ-45-7</t>
  </si>
  <si>
    <t>Покупка Автогидроподъемника КЭМЗ ТА-22 на шасси ГАЗ-C41A23 (4х4), 1 шт. СП Николаевская ТЭЦ</t>
  </si>
  <si>
    <t>N_505-НТЭЦ-45-9</t>
  </si>
  <si>
    <t>Приобретение Бензинового вилочного погрузчика CPQD-20 (грузоподъемность 2 тонны) СП Николаевская ТЭЦ, 1 шт.</t>
  </si>
  <si>
    <t>O_505-НТЭЦ-45-19</t>
  </si>
  <si>
    <t>Покупка топливозаправщик, 1 шт., ТЭЦ в г. Советская Гавань</t>
  </si>
  <si>
    <t>O_505-ТЭЦСов.Гавань-45-27</t>
  </si>
  <si>
    <t>Покупка вакуумного автомобиля 1 шт, СП ХТС</t>
  </si>
  <si>
    <t>K_505-ХТС-34-8</t>
  </si>
  <si>
    <t>Покупка погружного шнекового винтового насоса для перекачки вязких жидкостей с гидростанцией НВЖ-30 на Комсомольскую ТЭЦ-2, 1 шт</t>
  </si>
  <si>
    <t>O_505-КТЭЦ2-45-45</t>
  </si>
  <si>
    <t>Покупка манометра грузопоршневого, 1 шт., СП КТС</t>
  </si>
  <si>
    <t>O_505-КТС-34-42</t>
  </si>
  <si>
    <t>Разработка и внедрение технологических решений по обеспечению эффективной работы системы ХВО СП "Амурская ТЭЦ-1" при низких электрических и тепловых нагрузках</t>
  </si>
  <si>
    <t>N_505-ХГ-186на</t>
  </si>
  <si>
    <t>Стоимость по проекту увеличилась на основании  Дополнительного соглашения № 44/АТ1-24_00002 от 19.12.2025</t>
  </si>
  <si>
    <t>Разработка и внедрение инновационного отечественного маятникового клапана системы золоудаления котлоагрегатов ст. №№ 1, 2, 3, СП "ТЭЦ в г. Советская Гавань</t>
  </si>
  <si>
    <t>O_505-ТЭЦСов.Гавань-12на</t>
  </si>
  <si>
    <t>Разработка и внедрение технологии консервации тепловых сетей г. Советская Гавань в межотопительный период при отсутствии ГВС</t>
  </si>
  <si>
    <t>O_505-ТЭЦСов.Гавань-13на</t>
  </si>
  <si>
    <t>Модернизация системы виртуализации для ХТЭЦ-1</t>
  </si>
  <si>
    <t>P_505-ХТЭЦ-1-1нма</t>
  </si>
  <si>
    <t>Модернизация системы принятия решений на оптовом рынке электроэнергии и мощности для ХТЭЦ-1</t>
  </si>
  <si>
    <t>O_505-ХТЭЦ-1-9нма</t>
  </si>
  <si>
    <t>Покупка системы автоматизированного ведения, хранения и анализа оперативной документации дежурной смены для ХТЭЦ-1 в количестве 1 комплекта</t>
  </si>
  <si>
    <t>O_505-ХТЭЦ-1-17нма</t>
  </si>
  <si>
    <t xml:space="preserve">Внеплановый проект, учтен при корректировке ИПР 2025-2031 </t>
  </si>
  <si>
    <t>Покупка системы электронного документооборота для ХТЭЦ-1 в количестве 1 комплекта</t>
  </si>
  <si>
    <t>O_505-ХТЭЦ-1-22нма</t>
  </si>
  <si>
    <t>Покупка системы электронного документооборота для ХТЭЦ-2 в количестве 1 комплекта</t>
  </si>
  <si>
    <t>O_505-ХТЭЦ-2-14нма</t>
  </si>
  <si>
    <t>Модернизация системы виртуализации для ХТЭЦ-3</t>
  </si>
  <si>
    <t>P_505-ХТЭЦ-3-1нма</t>
  </si>
  <si>
    <t>Модернизация системы принятия решений на оптовом рынке электроэнергии и мощности для ХТЭЦ-3</t>
  </si>
  <si>
    <t>O_505-ХТЭЦ-3-11нма</t>
  </si>
  <si>
    <t>Покупка системы оптимизации режимов для ХТЭЦ-3 в количестве 1 комплекта</t>
  </si>
  <si>
    <t>O_505-ХТЭЦ-3-4нма</t>
  </si>
  <si>
    <t>Отставание от графика реализации проекта, в соответствии с условиями заключенного договора</t>
  </si>
  <si>
    <t>Покупка системы расчетов технико-экономических показателей для ХТЭЦ-3 в количестве 1 комплекта</t>
  </si>
  <si>
    <t>O_505-ХТЭЦ-3-5нма</t>
  </si>
  <si>
    <t>Покупка системы автоматизированного ведения, хранения и анализа оперативной документации дежурной смены для ХТЭЦ-3 в количестве 1 комплекта</t>
  </si>
  <si>
    <t>O_505-ХТЭЦ-3-22нма</t>
  </si>
  <si>
    <t>Оплата кредитерской задолженности по переходящим обязательствам 2024 года</t>
  </si>
  <si>
    <t>Покупка системы электронного документооборота для ХТЭЦ-3 в количестве 1 комплекта</t>
  </si>
  <si>
    <t>O_505-ХТЭЦ-3-28нма</t>
  </si>
  <si>
    <t>Покупка системы автоматизированного ведения, хранения и анализа оперативной документации дежурной смены для КТЭЦ-2 в количестве 1 комплекта</t>
  </si>
  <si>
    <t>O_505-КТЭЦ-2-18нма</t>
  </si>
  <si>
    <t>Отклонение связано с оплатой кредиторской задолженности за 2024</t>
  </si>
  <si>
    <t>Покупка системы электронного документооборота для КТЭЦ-2 в количестве 1 комплекта</t>
  </si>
  <si>
    <t>O_505-КТЭЦ-2-23нма</t>
  </si>
  <si>
    <t>Модернизация системы принятия решений на оптовом рынке электроэнергии и мощности для КТЭЦ-2</t>
  </si>
  <si>
    <t>O_505-КТЭЦ-2-6нма</t>
  </si>
  <si>
    <t>Модернизация системы принятия решений на оптовом рынке электроэнергии и мощности для КТЭЦ-3</t>
  </si>
  <si>
    <t>O_505-КТЭЦ-3-13нма</t>
  </si>
  <si>
    <t>Покупка системы автоматизированного ведения, хранения и анализа оперативной документации дежурной смены для КТЭЦ-3 в количестве 1 комплекта</t>
  </si>
  <si>
    <t>O_505-КТЭЦ-3-23нма</t>
  </si>
  <si>
    <t>Покупка системы электронного документооборота для КТЭЦ-3 в количестве 1 комплекта</t>
  </si>
  <si>
    <t>O_505-КТЭЦ-3-27нма</t>
  </si>
  <si>
    <t>Модернизация системы принятия решений на оптовом рынке электроэнергии и мощности для АмТЭЦ-1</t>
  </si>
  <si>
    <t>O_505-АмТЭЦ-1-11нма</t>
  </si>
  <si>
    <t>Покупка системы оптимизации режимов для АмТЭЦ-1 в количестве 1 комплекта</t>
  </si>
  <si>
    <t>O_505-АмТЭЦ-1-16нма</t>
  </si>
  <si>
    <t>При планировании большая часть затрат и финансирования была внесена в 4 квартал 2025года. При заключении договора был составлен график- реализации проекта, разделенный на этапы в течении всего года, Исполнитель предоставлял акты согласно графика/ Продление оказания услуг на 1 кв 2026</t>
  </si>
  <si>
    <t>Покупка системы расчетов технико-экономических показателей для АмТЭЦ-1 в количестве 1 комплекта</t>
  </si>
  <si>
    <t>O_505-АмТЭЦ-1-17нма</t>
  </si>
  <si>
    <t>Покупка системы электронного документооборота для АмТЭЦ-1 в количестве 1 комплекта</t>
  </si>
  <si>
    <t>O_505-АмТЭЦ-1-25нма</t>
  </si>
  <si>
    <t>Модернизация системы принятия решений на оптовом рынке электроэнергии и мощности для СГТЭЦ</t>
  </si>
  <si>
    <t>O_505-ТЭЦСов.Гавань-10нма</t>
  </si>
  <si>
    <t>Покупка системы оптимизации режимов для СГТЭЦ в количестве 1 комплекта</t>
  </si>
  <si>
    <t>P_505-СГТЭЦ-7нма</t>
  </si>
  <si>
    <t>Покупка системы расчетов технико-экономических показателей для СГТЭЦ в количестве 1 комплекта</t>
  </si>
  <si>
    <t>P_505-СГТЭЦ-8нма</t>
  </si>
  <si>
    <t>Покупка системы автоматизированного ведения, хранения и анализа оперативной документации дежурной смены для СГТЭЦ в количестве 1 комплекта</t>
  </si>
  <si>
    <t>O_505-СГТЭЦ-18нма</t>
  </si>
  <si>
    <t xml:space="preserve">Оплата кредиторской задолженнсти по договору №1438/24-24 от 24.12.2024 </t>
  </si>
  <si>
    <t>Покупка системы электронного документооборота для СГТЭЦ в количестве 1 комплекта</t>
  </si>
  <si>
    <t>O_505-СГТЭЦ-22нма</t>
  </si>
  <si>
    <t>Покупка системы электронного документооборота для ХТС в колличестве 1 комлекта</t>
  </si>
  <si>
    <t>O_505-ХТС-10нма</t>
  </si>
  <si>
    <t>Покупка системы электронного документооборота для КТС в колличестве 1 комлекта</t>
  </si>
  <si>
    <t>O_505-КТС-9нма</t>
  </si>
  <si>
    <t>Модернизация системы виртуализации для Исполнительного аппарата</t>
  </si>
  <si>
    <t>P_505-ИА-1нма</t>
  </si>
  <si>
    <t>Экономия по итогам от закупочных процедур.</t>
  </si>
  <si>
    <t>Покупка системы автоматизированного ведения, хранения и анализа оперативной документации дежурной смены для Исполнительного аппарата в колличестве 1 комплекта</t>
  </si>
  <si>
    <t>O_505-ИА-16нма</t>
  </si>
  <si>
    <t>Увеличение стоимости проекта по причине дозакупки лицензий.</t>
  </si>
  <si>
    <t>Покупка системы электронного документооборота для Исполнительного аппарата в колличестве 1 комлекта</t>
  </si>
  <si>
    <t>O_505-ИА-20нма</t>
  </si>
  <si>
    <t>Покупка системы электронного документооборота для ЦПП в колличестве 1 комлекта</t>
  </si>
  <si>
    <t>O_505-ЦПП-3нма</t>
  </si>
  <si>
    <t>Покупка системы автоматизированного ведения, хранения и анализа оперативной документации дежурной смены для НТЭЦ в количестве 1 комплекта</t>
  </si>
  <si>
    <t>O_505-НТЭЦ-15нма</t>
  </si>
  <si>
    <t xml:space="preserve">Оплата по договору №1438/24-24 от 24.12.2024 </t>
  </si>
  <si>
    <t>Покупка системы электронного документооборота для НТЭЦ в количестве 1 комплекта</t>
  </si>
  <si>
    <t>O_505-НТЭЦ-17нма</t>
  </si>
  <si>
    <t>Покупка комплекса участника рынка электроэнергии и мощности для ХТЭЦ-1 в количестве 1 комплекта</t>
  </si>
  <si>
    <t>P_505-ХТЭЦ-1-3нма</t>
  </si>
  <si>
    <t>Выполнение обязательств по договору происходит в 2 этапа, поставка лицензий (факт отражен) и внедрение программного обеспечения- срок ноябрь 2025г./ Увлеличение связано с ударожанием лицензий)</t>
  </si>
  <si>
    <t>Покупка комплекса участника рынка электроэнергии и мощности для ХТЭЦ-3 в количестве 1 комплекта</t>
  </si>
  <si>
    <t>P_505-ХТЭЦ-3-4нма</t>
  </si>
  <si>
    <t xml:space="preserve">Выполнение обязательств по договору происходит в 2 этапа, поставка лицензий (факт отражен) и внедрение программного обеспечения- срок ноябрь2025г/ увеличение стоимости лицензий.
</t>
  </si>
  <si>
    <t>Покупка комплекса участника рынка электроэнергии и мощности для КТЭЦ-2 в количестве 1 комплекта</t>
  </si>
  <si>
    <t>P_505-КТЭЦ-2-4нма</t>
  </si>
  <si>
    <t>Покупка комплекса участника рынка электроэнергии и мощности для КТЭЦ-3 в количестве 1 комплекта</t>
  </si>
  <si>
    <t>P_505-КТЭЦ-3-5нма</t>
  </si>
  <si>
    <t>Выполнение обязательств по договору происходит в 2 этапа, поставка лицензий (факт отражен) и внедрение программного обеспечения- срок сентябрь 2025г.</t>
  </si>
  <si>
    <t>Покупка комплекса участника рынка электроэнергии и мощности для АмТЭЦ-1 в количестве 1 комплекта</t>
  </si>
  <si>
    <t>P_505-АмТЭЦ-4нма</t>
  </si>
  <si>
    <t>Выполнение обязательств по договору происходит в 2 этапа, поставка лицензий (факт отражен) и внедрение программного обеспечения- срок ноябрь 2025г./увеличение стоимости лицензий</t>
  </si>
  <si>
    <t>Покупка системы автоматизированного ведения, хранения и анализа оперативной документации дежурной смены для АмТЭЦ-1 в количестве 1 комплекта</t>
  </si>
  <si>
    <t>O_505-АмТЭЦ-1-22нма</t>
  </si>
  <si>
    <t>Покупка комплекса участника рынка электроэнергии и мощности для СГТЭЦ в количестве 1 комплекта</t>
  </si>
  <si>
    <t>P_505-СГТЭЦ-5нма</t>
  </si>
  <si>
    <t>Покупка компьютерного тренажера-симулятора для КТС в количестве 1 комплекта</t>
  </si>
  <si>
    <t>Q_505-КТС-7нма</t>
  </si>
  <si>
    <t xml:space="preserve">Внеплановый проект, в связи с производственной необходимостью </t>
  </si>
  <si>
    <t>Покупка комплекса для построения единой платформы корпоративной и селекторной связи для Исполнительного аппарата в количестве 1 комплекта</t>
  </si>
  <si>
    <t>P_505-ИА-4нма</t>
  </si>
  <si>
    <t>Покупка комплекса участника рынка электроэнергии и мощности для Исполнительного аппарата в количестве 1 комплекта</t>
  </si>
  <si>
    <t>P_505-ИА-6нма</t>
  </si>
  <si>
    <t>Разработка программы для ЭВМ "Document Workfiow System (DWS)", Исполнительный аппарат, 1 шт. </t>
  </si>
  <si>
    <t>Q_505-ИА-2-2ип</t>
  </si>
  <si>
    <t>Выкуп имущества, входящего в состав "Комплекса имущества ж/д пути необщего пользования к ТЭЦ в г.Советская Гавань"</t>
  </si>
  <si>
    <t>N_505-ТЭЦСов.Гавань-5</t>
  </si>
  <si>
    <t>Выкуп тепловых сетей в  п. Чегдомын,СП Хабаровская ТЭЦ-2</t>
  </si>
  <si>
    <t>P_505-ХТЭЦ2-9в</t>
  </si>
  <si>
    <t>Разработка ПИР для реалиазции проекта "Модернизация системы золоудаления Хабаровской ТЭЦ-3)</t>
  </si>
  <si>
    <t>O_505-ХТЭЦ-3-55</t>
  </si>
  <si>
    <t>Разработка ПИР для проекта Строительство Градирни № 2 Амурской ТЭЦ-1</t>
  </si>
  <si>
    <t>P_505-АмТЭЦ-1-24</t>
  </si>
  <si>
    <t>Опережение графика выполнения работ</t>
  </si>
  <si>
    <t>Разработка ПИР для проекта Установка локальной системы оповещения на гидротехнических сооружениях, СП Хабаровская ТЭЦ-1</t>
  </si>
  <si>
    <t>P_505-ХТЭЦ-1-19</t>
  </si>
  <si>
    <t>Покупка  автомобиля УАЗ-390945 (Фермер)  (2023 г. - 3шт, 2024 г. - 1шт), СП "ХТС" .</t>
  </si>
  <si>
    <t>J_505-ХТСКх-34-42</t>
  </si>
  <si>
    <t>Покупка анализатора БПК Oxitop-i IS12 с термостатом для Комсомольской ТЭЦ-2, 1 шт</t>
  </si>
  <si>
    <t>O_505-КТЭЦ2-45-48</t>
  </si>
  <si>
    <t>Длительная поставка оборудования</t>
  </si>
  <si>
    <t>Покупка трубогиб ручной гидравлический серия ТПГ  на  Комсомольскую ТЭЦ-2, 1 шт</t>
  </si>
  <si>
    <t>O_505-КТЭЦ2-45-64</t>
  </si>
  <si>
    <t>Приобретение сигнализатора горючих газов СТМ-10-0004 ДЦ (с цифровой индикацией) или аналог СП Николаевская ТЭЦ, 1 шт.</t>
  </si>
  <si>
    <t>O_505-НТЭЦ-45-23</t>
  </si>
  <si>
    <t xml:space="preserve"> Покупка аварийно-спасательного оборудования (комплект ручной универсальный гидравлический) (1 шт.), СП Хабаровская ТЭЦ-1</t>
  </si>
  <si>
    <t>P_505-ХТЭЦ-1-45-35</t>
  </si>
  <si>
    <t>Внеплановый проект включен при корректировке в ИПР 2025-2030. По объекту приняты фактические затраты за поставку оборудования</t>
  </si>
  <si>
    <t>Покупка агрегата  бесперебойного питания АБП-ТПОПТ-35-230-50-220-УХЛН (8 шт.)</t>
  </si>
  <si>
    <t>P_505-ХТЭЦ-1-45-34</t>
  </si>
  <si>
    <t>Покупка мини погрузчика грузоподъёмностью до 2,5 тонны для Комсомольской ТЭЦ-2, 1шт</t>
  </si>
  <si>
    <t>P_505-КТЭЦ2-45-79</t>
  </si>
  <si>
    <t>Покупка трицикла грузоподъёмностью 1000 кг для Комсомольской ТЭЦ-2, 1шт</t>
  </si>
  <si>
    <t>P_505-КТЭЦ2-45-80</t>
  </si>
  <si>
    <t>Поставка автомобиля с КМУ  грузовой платформой (не менее 6 метров) и дополнительной платформой для работ на высоте (люлька) для Комсомольской ТЭЦ-3, г. Комсомольск-на-Амуре</t>
  </si>
  <si>
    <t>P_505-КТЭЦ3-45-23</t>
  </si>
  <si>
    <t>Покупка испытательного стенда типа "СКАТ-СВС-100-20Ц".</t>
  </si>
  <si>
    <t>P_505-КТЭЦ3-45-34</t>
  </si>
  <si>
    <t>Покупка Газоанализатора ГАММА-100 (ТК) 1 шт для СП Амурская ТЭЦ</t>
  </si>
  <si>
    <t>O_505-АмТЭЦ-1-45-11</t>
  </si>
  <si>
    <t>Приобретение ручного универсального гидравлического комплекта (силовой модуль с насадками), 1 шт,  СП Николаевская ТЭЦ</t>
  </si>
  <si>
    <t>P_505-НТЭЦ-45-30</t>
  </si>
  <si>
    <t>Покупка экскаватора на пневмоходу, 1 шт., СП ХТС</t>
  </si>
  <si>
    <t>P_505-ХТС-34-51</t>
  </si>
  <si>
    <t xml:space="preserve"> Покупка автомобиля УАЗ профи с двойной кабиной, 1 шт. СП КТС</t>
  </si>
  <si>
    <t>O_505-КТС-34-45</t>
  </si>
  <si>
    <t>Покупка геодезичекого оборудования с глобальной навигационной ступниковой системой (ГНСС) 1 шт, СП КТС</t>
  </si>
  <si>
    <t>P_505-КТС-34-49</t>
  </si>
  <si>
    <t>Покупка испытательного трансформатора 1 шт. для испытаний статора турбогенератора ТФ-63. СИУК ТЭЦ в г. ТЭЦ в г. Советская Гавань</t>
  </si>
  <si>
    <t>O_505-ТЭЦСов.Гавань-45-32</t>
  </si>
  <si>
    <t>Покупка термостата (1 шт.), СП Хабаровская ТЭЦ-1</t>
  </si>
  <si>
    <t>O_505-ХТЭЦ-1-45-23</t>
  </si>
  <si>
    <t>Внеплановый проект, закупка была в 24 году, поставка в 25</t>
  </si>
  <si>
    <t>Покупка кондуктомера-концентратомера для измерения электропроводимости и массовой доли растворенных веществ с блоком датчиков ,1 шт.,СП Хабаровская ТЭЦ-1</t>
  </si>
  <si>
    <t>Q_505-ХТЭЦ-1-45-37</t>
  </si>
  <si>
    <t>Внеплановый проект включен при корректировке в ИПР 2025-2030. По объекту приняты фактические затраты за поставку оборудования по договору №  90/81-25 от 17.01.2025 с ООО "АТ-707"</t>
  </si>
  <si>
    <t>Покупка тельфера электрического,1 шт.,СП Хабаровская ТЭЦ-1</t>
  </si>
  <si>
    <t>Q_505-ХТЭЦ-1-45-38</t>
  </si>
  <si>
    <t>Внеплановый проект включен при корректировке в ИПР 2025-2030. По объекту приняты фактические затраты за поставку оборудования по договору № 689/81-23 от 10.05.2023 с ООО "Компания ВСК Групп".</t>
  </si>
  <si>
    <t>Покупка стационарной высоковольтной лаборатории для испытания защитных средств и электрооборудования ЛЭИС-100 + Стенд М (с монтажем и наладкой), СП Хабаровская ТЭЦ-3, 1 шт.</t>
  </si>
  <si>
    <t>P_505-ХТЭЦ-3-45-39</t>
  </si>
  <si>
    <t>Покупка измерителя вибрации ИП-120, 2 шт, СП "Комсомольская ТЭЦ-2"</t>
  </si>
  <si>
    <t>Q_505-КТЭЦ2-45-122</t>
  </si>
  <si>
    <t xml:space="preserve">Внеплановый проект, отклонение 100%. Оборудование необходимо для контроля физических параметров работы котлоагрегата станции. По договору №341/81-25 от 12.02.2025 приняты фактические расходы </t>
  </si>
  <si>
    <t>Покупка измерителя осевого сдвига НПП Элексир ИП-107,1 шт,СП "Комсомольская ТЭЦ-2"</t>
  </si>
  <si>
    <t>Q_505-КТЭЦ2-45-123</t>
  </si>
  <si>
    <t>Покупка измерителя относительного расширения П-1108 ,1 шт,СП "Комсомольская ТЭЦ-2"</t>
  </si>
  <si>
    <t>Q_505-КТЭЦ2-45-124</t>
  </si>
  <si>
    <t>Покупка Прибор регистрирующий микропроцессорный, 2 шт, СП "Комсомольская ТЭЦ-2"</t>
  </si>
  <si>
    <t>Q_505-КТЭЦ2-45-125</t>
  </si>
  <si>
    <t xml:space="preserve">Внеплановый проект, отклонение 100%. Оборудование необходимо за контролем физических параметров работы котлоагрегата станции. По договору №269/81-25 от 04.02.2025 приняты фактические расходы </t>
  </si>
  <si>
    <t>Покупка аспиратора воздуха автоматического четырехканального  АПВ 4 исп 1 со встроенным аккумулятором,1 шт., СП  "Амурская ТЭЦ "</t>
  </si>
  <si>
    <t>Q_505-АмТЭЦ-1-45-33</t>
  </si>
  <si>
    <t>В соответствии со СЗ № Вн-109/69 от 26.01.2026 проект включён в ИПР, освоен, профинансирован и введён в 2025 году.</t>
  </si>
  <si>
    <t>Покупка кондуктометра МАРК-603 с датчиком ДП-015,1 шт., СП "Амурская ТЭЦ "</t>
  </si>
  <si>
    <t>Q_505-АмТЭЦ-1-45-32</t>
  </si>
  <si>
    <t>Покупка прибора показывающего КП1М 160х200У 231G011, 3 шт., СП Николаевская ТЭЦ</t>
  </si>
  <si>
    <t>Q_505-НТЭЦ-45-45</t>
  </si>
  <si>
    <t xml:space="preserve">Внеплановый проект, отклонение 100%. </t>
  </si>
  <si>
    <t>Покупка измерителя искривления вала ИП- 106,1 шт.,СП Николаевская ТЭЦ</t>
  </si>
  <si>
    <t>Q_505-НТЭЦ-45-42</t>
  </si>
  <si>
    <t>Покупка измерителя осевого сдвига ИП- 107,1 шт.,СП Николаевская ТЭЦ</t>
  </si>
  <si>
    <t>Q_505-НТЭЦ-45-43</t>
  </si>
  <si>
    <t>Покупка измерителя относительного расширения П-1108,1 шт.,СП Николаевская ТЭЦ</t>
  </si>
  <si>
    <t>Q_505-НТЭЦ-45-44</t>
  </si>
  <si>
    <t>Покупка виброметра для измерения вибраций оборудования,1 шт. СП "ТЭЦ в г. Советская Гавань</t>
  </si>
  <si>
    <t>Q_505-ТЭЦСов.Гавань-45-43</t>
  </si>
  <si>
    <t>Покупка машины пневматической,1шт.,СП ТЭЦ в г. Советская Гавань</t>
  </si>
  <si>
    <t>Q_505-ТЭЦСов.Гавань-45-42</t>
  </si>
  <si>
    <t>Покупка тренажера Альпинист,1 шт.,СП ЦПП</t>
  </si>
  <si>
    <t>Q_505-ИА-1-81</t>
  </si>
  <si>
    <t>Покупка фронтального погрузчика одноковшового самоходного 1 шт. для СП "Комсомольская ТЭЦ-3"</t>
  </si>
  <si>
    <t>Q_505-КТЭЦ3-45-36</t>
  </si>
  <si>
    <t>Покупка виброметра,1 шт.,СП Хабаровская ТЭЦ-3</t>
  </si>
  <si>
    <t>Q_505-ХТЭЦ-3-45-43</t>
  </si>
  <si>
    <t>Покупка газоанализатора портативного метан, 1 шт., СП Хабаровская ТЭЦ-3</t>
  </si>
  <si>
    <t>Q_505-ХТЭЦ-3-45-44</t>
  </si>
  <si>
    <t>Покупка дефектоскопа ультразвукового,1 шт.,СП Хабаровская ТЭЦ-3</t>
  </si>
  <si>
    <t>Q_505-ХТЭЦ-3-45-46</t>
  </si>
  <si>
    <t>Покупка насоса погружного дренажного Гном 100-25 1000м3/ч 25м 11 кВт 380В,6 шт.,СП Хабаровская ТЭЦ-3</t>
  </si>
  <si>
    <t>Q_505-ХТЭЦ-3-45-45</t>
  </si>
  <si>
    <t>Покупка тали электрической 10т 30м,1 шт.,СП  Хабаровская ТЭЦ-3</t>
  </si>
  <si>
    <t>Q_505-ХТЭЦ-3-45-42</t>
  </si>
  <si>
    <t>Покупка бульдозера ТТЦ тяговый класс 20 СП "КТЭЦ-2", 2шт (1 шт.-2026, 1 шт.-2028)</t>
  </si>
  <si>
    <t>N_505-КТЭЦ2-45-2</t>
  </si>
  <si>
    <t>Разработка и внедрение опытно-промышленного образца системы получения водорода для системы охлаждения генераторов СП "Хабаровская ТЭЦ-3" (ТГВ-200х4)</t>
  </si>
  <si>
    <t>N_505-ХГ-182на</t>
  </si>
  <si>
    <t>Отклонение связано с принятием фактически выполненных работ по договору с ФГБОУ ВО "НИУ" "МЭИ" 90/ХТ3-25 от 12.08.2025</t>
  </si>
  <si>
    <t xml:space="preserve">Разработка и внедрение технических и технологических решений по снижению негативного влияния кальция в золе на золоулавливающие установки котла и газоходы перед дымососами </t>
  </si>
  <si>
    <t>O_505-ХТЭЦ-1-6на</t>
  </si>
  <si>
    <t>Переходящий договор с 2024 года. Сдан 1 этап в 2024 году на сумму 8500 000,00 руб. без НДС.  Заключено ДС№1 от 28.07.2025 к договору №№124/ХТ1-24 от 18.10.2024  ФГБОУВО "НИУ "МЭИ, предусматривающее продления сроков выполнения работ до 31.12.2025. Затраты будут перенесены с 2025 на 2026 год при плановой корректировке ИПР 2025-2031</t>
  </si>
  <si>
    <t>Разработка инновационных решений для очистки сточных вод системы гидрозолоудаления СП «Комсомольская ТЭЦ-2»</t>
  </si>
  <si>
    <t>P_505-КТЭЦ-2-1на</t>
  </si>
  <si>
    <t>Отклонение связано с длительными закупочными процедурами, реализация этапов ПИР распределена на 2025 и 2026 год. В 2025 году произведена оплата за выполненные работы по 1 этапу , а также произведено авансирование работ по 2 и 3 этапуам</t>
  </si>
  <si>
    <t>Разработка и внедрение технологии преобразования открытого склада твёрдого топлива в закрытый, с использованием пленочного мембранного материала на СП "ТЭЦ в г. Советская Гавань"</t>
  </si>
  <si>
    <t>P_505-ТЭЦСов.Гавань-14на</t>
  </si>
  <si>
    <t xml:space="preserve">Длительное согласование и проведение закупочной процедедуры </t>
  </si>
  <si>
    <t>Модернизация системы обеспечения защищенной работы через зашифрованный канал для ХТЭЦ-1</t>
  </si>
  <si>
    <t>P_505-ХТЭЦ-1-2нма</t>
  </si>
  <si>
    <t>Покупка системы защиты от целевых компьютерных атак для ХТЭЦ-1 в количестве 1 комплекта</t>
  </si>
  <si>
    <t>P_505-ХТЭЦ-1-4нма</t>
  </si>
  <si>
    <t>Покупка системы централизованного управления инфраструктурой для ХТЭЦ-1 в количестве 1 комплекта</t>
  </si>
  <si>
    <t>O_505-ХТЭЦ-1-21нма</t>
  </si>
  <si>
    <t>Закупка отменена Вн-ДГК/931 от 26.02.2025 В связи с тем, что в группе компаний ПАО «РусГидро» планируется внедрение единой службы каталогов</t>
  </si>
  <si>
    <t>Покупка учетной системы для ХТЭЦ-1 в количестве 1 комплекта</t>
  </si>
  <si>
    <t>P_505-ХТЭЦ-1-5нма</t>
  </si>
  <si>
    <t>Закупка отменена согласно СЗ №Вн-ДГК/1798 от 31.03.2025 в связи  с тем, что в группе компаний ПАО «РусГидро» планируется перенаправление "1С:ЛУЧ" на единый центр обработки документов</t>
  </si>
  <si>
    <t>Модернизация системы централизованного управления инфраструктурой для ХТЭЦ-2</t>
  </si>
  <si>
    <t>P_505-ХТЭЦ-2-1нма</t>
  </si>
  <si>
    <t>Покупка гиперконвергентной системы виртуализации для ХТЭЦ-2 в количестве 1 комплекта</t>
  </si>
  <si>
    <t>P_505-ХТЭЦ-2-2нма</t>
  </si>
  <si>
    <t>Покупка комплекса для разработки проектов систем автоматизации и диспетчеризации технологических и производственных процессов для ХТЭЦ-2 в количестве 1 комплекта</t>
  </si>
  <si>
    <t>P_505-ХТЭЦ-2-3нма</t>
  </si>
  <si>
    <t>Покупка системы защиты от целевых компьютерных атак для ХТЭЦ-2 в количестве 1 комплекта</t>
  </si>
  <si>
    <t>P_505-ХТЭЦ-2-4нма</t>
  </si>
  <si>
    <t>Покупка системы обеспечения защищенной работы через зашифрованный канал для ХТЭЦ-2 в количестве 1 комплекта</t>
  </si>
  <si>
    <t>P_505-ХТЭЦ-2-5нма</t>
  </si>
  <si>
    <t>Покупка учетной системы для ХТЭЦ-2 в количестве 1 комплекта</t>
  </si>
  <si>
    <t>P_505-ХТЭЦ-2-6нма</t>
  </si>
  <si>
    <t>Модернизация системы обеспечения защищенной работы через зашифрованный канал для ХТЭЦ-3</t>
  </si>
  <si>
    <t>P_505-ХТЭЦ-3-2нма</t>
  </si>
  <si>
    <t xml:space="preserve">Экономия от закупочной процедуры
</t>
  </si>
  <si>
    <t>Покупка гиперконвергентной системы виртуализации для ХТЭЦ-3 в количестве 1 комплекта</t>
  </si>
  <si>
    <t>P_505-ХТЭЦ-3-3нма</t>
  </si>
  <si>
    <t>Покупка системы защиты от целевых компьютерных атак для ХТЭЦ-3 в количестве 1 комплекта</t>
  </si>
  <si>
    <t>P_505-ХТЭЦ-3-5нма</t>
  </si>
  <si>
    <t>Покупка системы централизованного управления инфраструктурой для ХТЭЦ-3 в количестве 1 комплекта</t>
  </si>
  <si>
    <t>O_505-ХТЭЦ-3-27нма</t>
  </si>
  <si>
    <t>Покупка учетной системы для ХТЭЦ-3 в количестве 1 комплекта</t>
  </si>
  <si>
    <t>P_505-ХТЭЦ-3-6нма</t>
  </si>
  <si>
    <t>Модернизация системы обеспечения защищенной работы через зашифрованный канал для КТЭЦ-2</t>
  </si>
  <si>
    <t>P_505-КТЭЦ-2-1нма</t>
  </si>
  <si>
    <t>Покупка гиперконвергентной системы виртуализации для КТЭЦ-2 в количестве 1 комплекта</t>
  </si>
  <si>
    <t>P_505-КТЭЦ-2-3нма</t>
  </si>
  <si>
    <t>Покупка системы защиты от целевых компьютерных атак для КТЭЦ-2 в количестве 1 комплекта</t>
  </si>
  <si>
    <t>P_505-КТЭЦ-2-5нма</t>
  </si>
  <si>
    <t>Модернизация системы централизованного управления инфраструктурой для КТЭЦ-2</t>
  </si>
  <si>
    <t>P_505-КТЭЦ-2-2нма</t>
  </si>
  <si>
    <t>Покупка учетной системы для КТЭЦ-2 в количестве 1 комплекта</t>
  </si>
  <si>
    <t>P_505-КТЭЦ-2-6нма</t>
  </si>
  <si>
    <t xml:space="preserve">Модернизация системы обеспечения защищенной работы через зашифрованный канал для КТЭЦ-3 </t>
  </si>
  <si>
    <t>O_505-КТЭЦ-3-12нма</t>
  </si>
  <si>
    <t>Модернизация системы централизованного управления инфраструктурой для КТЭЦ-3</t>
  </si>
  <si>
    <t>P_505-КТЭЦ-3-2нма</t>
  </si>
  <si>
    <t>Покупка гиперконвергентной системы виртуализации для КТЭЦ-3 в количестве 1 комплекта</t>
  </si>
  <si>
    <t>P_505-КТЭЦ-3-3нма</t>
  </si>
  <si>
    <t>Покупка комплекса для разработки проектов систем автоматизации и диспетчеризации технологических и производственных процессов для КТЭЦ-3 в количестве 1 комплекта</t>
  </si>
  <si>
    <t>P_505-КТЭЦ-3-4нма</t>
  </si>
  <si>
    <t>Покупка системы защиты от целевых компьютерных атак для КТЭЦ-3 в количестве 1 комплекта</t>
  </si>
  <si>
    <t>P_505-КТЭЦ-3-6нма</t>
  </si>
  <si>
    <t>Покупка системы оптимизации режимов для КТЭЦ-3 в количестве 1 комплекта</t>
  </si>
  <si>
    <t>P_505-КТЭЦ-3-7нма</t>
  </si>
  <si>
    <t>Покупка системы расчетов технико-экономических показателей для КТЭЦ-3 в количестве 1 комплекта</t>
  </si>
  <si>
    <t>P_505-КТЭЦ-3-8нма</t>
  </si>
  <si>
    <t>Покупка учетной системы для КТЭЦ-3 в количестве 1 комплекта</t>
  </si>
  <si>
    <t>P_505-КТЭЦ-3-9нма</t>
  </si>
  <si>
    <t xml:space="preserve">Закупка отменена согласно СЗ №Вн-ДГК/1798 от 31.03.2025 в связи  с тем, что в группе компаний ПАО «РусГидро» планируется </t>
  </si>
  <si>
    <t>Модернизация системы обеспечения защищенной работы через зашифрованный канал для АмТЭЦ-1</t>
  </si>
  <si>
    <t>P_505-АмТЭЦ-1нма</t>
  </si>
  <si>
    <t>Покупка гиперконвергентной системы виртуализации для АмТЭЦ-1 в количестве 1 комплекта</t>
  </si>
  <si>
    <t>P_505-АмТЭЦ-3нма</t>
  </si>
  <si>
    <t>Покупка системы защиты от целевых компьютерных атак для АмТЭЦ-1 в количестве 1 комплекта</t>
  </si>
  <si>
    <t>P_505-АмТЭЦ-5нма</t>
  </si>
  <si>
    <t>Модернизация системы централизованного управления инфраструктурой для АмТЭЦ-1</t>
  </si>
  <si>
    <t>P_505-АмТЭЦ-2нма</t>
  </si>
  <si>
    <t>Покупка учетной системы для АмТЭЦ-1 в количестве 1 комплекта</t>
  </si>
  <si>
    <t>P_505-АмТЭЦ-6нма</t>
  </si>
  <si>
    <t>Модернизация системы централизованного управления инфраструктурой для НТЭЦ</t>
  </si>
  <si>
    <t>P_505-НТЭЦ-1нма</t>
  </si>
  <si>
    <t>Покупка гиперконвергентной системы виртуализации для НТЭЦ в количестве 1 комплекта</t>
  </si>
  <si>
    <t>P_505-НТЭЦ-2нма</t>
  </si>
  <si>
    <t>Покупка системы защиты от целевых компьютерных атак для НТЭЦ в количестве 1 комплекта</t>
  </si>
  <si>
    <t>P_505-НТЭЦ-3нма</t>
  </si>
  <si>
    <t xml:space="preserve">Покупка системы обеспечения защищенной работы через зашифрованный канал для НТЭЦ в количестве 1 комплекта </t>
  </si>
  <si>
    <t>P_505-НТЭЦ-4нма</t>
  </si>
  <si>
    <t>Покупка учетной системы для НТЭЦ в количестве 1 комплекта</t>
  </si>
  <si>
    <t>P_505-НТЭЦ-5нма</t>
  </si>
  <si>
    <t>Модернизация системы обеспечения защищенной работы через зашифрованный канал для СГТЭЦ</t>
  </si>
  <si>
    <t>P_505-СГТЭЦ-2нма</t>
  </si>
  <si>
    <t>Модернизация системы централизованного управления инфраструктурой для СГТЭЦ</t>
  </si>
  <si>
    <t>P_505-СГТЭЦ-3нма</t>
  </si>
  <si>
    <t>Покупка гиперконвергентной системы виртуализации для СГТЭЦ в количестве 1 комплекта</t>
  </si>
  <si>
    <t>P_505-СГТЭЦ-4нма</t>
  </si>
  <si>
    <t>Покупка системы защиты от целевых компьютерных атак для СГТЭЦ в количестве 1 комплекта</t>
  </si>
  <si>
    <t>P_505-СГТЭЦ-6нма</t>
  </si>
  <si>
    <t>Покупка учетной системы для СГТЭЦ в количестве 1 комплекта</t>
  </si>
  <si>
    <t>P_505-СГТЭЦ-9нма</t>
  </si>
  <si>
    <t>Модернизация системы обеспечения защищенной работы через зашифрованный канал для ХТС</t>
  </si>
  <si>
    <t>P_505-ХТС-1нма</t>
  </si>
  <si>
    <t>Модернизация системы централизованного управления инфраструктурой для ХТС</t>
  </si>
  <si>
    <t>P_505-ХТС-2нма</t>
  </si>
  <si>
    <t>Длительное проведение закупочных процедур</t>
  </si>
  <si>
    <t>Покупка гиперконвергентной системы виртуализации для ХТС в количестве 1 комплекта</t>
  </si>
  <si>
    <t>P_505-ХТС-3нма</t>
  </si>
  <si>
    <t>Покупка системы защиты от целевых компьютерных атак для ХТС в количестве 1 комплекта</t>
  </si>
  <si>
    <t>P_505-ХТС-4нма</t>
  </si>
  <si>
    <t>Покупка учетной системы для ХТС в количестве 1 комплекта</t>
  </si>
  <si>
    <t>P_505-ХТС-5нма</t>
  </si>
  <si>
    <t>Модернизация системы обеспечения защищенной работы через зашифрованный канал для КТС</t>
  </si>
  <si>
    <t>P_505-КТС-1нма</t>
  </si>
  <si>
    <t>Покупка системы защиты от целевых компьютерных атак для КТС в количестве 1 комплекта</t>
  </si>
  <si>
    <t>P_505-КТС-3нма</t>
  </si>
  <si>
    <t>Модернизация системы централизованного управления инфраструктурой для КТС</t>
  </si>
  <si>
    <t>P_505-КТС-2нма</t>
  </si>
  <si>
    <t>Отмена закупочных процедур</t>
  </si>
  <si>
    <t>Покупка учетной системы для КТС в количестве 1 комплекта</t>
  </si>
  <si>
    <t>P_505-КТС-4нма</t>
  </si>
  <si>
    <t>Модернизация учетной системы для Исполнительного аппарата</t>
  </si>
  <si>
    <t>P_505-ИА-3нма</t>
  </si>
  <si>
    <t>В связи с изменением ФСБУ НМА относятся к инвест. Деятельности</t>
  </si>
  <si>
    <t xml:space="preserve">Модернизация системы обеспечения защищенной работы через зашифрованный канал для Исполнительного аппарата </t>
  </si>
  <si>
    <t>P_505-ИА-2нма</t>
  </si>
  <si>
    <t>Покупка комплекса для разработки проектов систем автоматизации и диспетчеризации технологических и производственных процессов для Исполнительного аппарата в количестве 1 комплекта</t>
  </si>
  <si>
    <t>P_505-ИА-5нма</t>
  </si>
  <si>
    <t xml:space="preserve"> Экономия по итогам от закупочных процедур.</t>
  </si>
  <si>
    <t>Покупка системы защиты от целевых компьютерных атак для Исполнительного аппарата в количестве 1 комплекта</t>
  </si>
  <si>
    <t>P_505-ИА-7нма</t>
  </si>
  <si>
    <t>Покупка системы терминального доступа для Исполнительного аппарата в количестве 1 комплекта</t>
  </si>
  <si>
    <t>P_505-ИА-8нма</t>
  </si>
  <si>
    <t>Покупка системы централизованного управления инфраструктурой для Исполнительного аппарата в количестве 1 комплекта</t>
  </si>
  <si>
    <t>O_505-ИА-19нма</t>
  </si>
  <si>
    <t>Модернизация системы централизованного управления инфраструктурой для ЦПП</t>
  </si>
  <si>
    <t>P_505-ИА-10нма</t>
  </si>
  <si>
    <t>Покупка теплосбытового комплекса для НТЭЦ в количестве 1 комплекта</t>
  </si>
  <si>
    <t>Q_505-НТЭЦ-11нма</t>
  </si>
  <si>
    <t>внеплановая закупка 23107006-ТПИР ИТ-2025-ДГК,  СЗ Вн-ДГК/4311 от 09.07.2025</t>
  </si>
  <si>
    <t>Покупка теплосбытового комплекса для СГТЭЦ в количестве 1 комплекта</t>
  </si>
  <si>
    <t>Q_505-СГТЭЦ-13нма</t>
  </si>
  <si>
    <t xml:space="preserve">Внеплановая закупка, в связи с производственной необходимостью </t>
  </si>
  <si>
    <t>Покупка теплосбытового комплекса для ХТС в количестве 1 комплекта</t>
  </si>
  <si>
    <t>Q_505-ХТС-7нма</t>
  </si>
  <si>
    <t>Покупка теплосбытового комплекса для КТС в количестве 1 комплекта</t>
  </si>
  <si>
    <t>Q_505-КТС-8нма</t>
  </si>
  <si>
    <t>Покупка теплосбытового комплекса для Исполнительного аппарата в количестве 1 комплекта</t>
  </si>
  <si>
    <t>Q_505-ИА-10нма</t>
  </si>
  <si>
    <t>Покупка системы извлечения, преобразования и загрузки данных для ХТЭЦ-1 в количестве 1 комплекта</t>
  </si>
  <si>
    <t>O_505-ХТЭЦ-1-18нма</t>
  </si>
  <si>
    <t>Разработка и внедрение инновационной системы управления электрофильтрами типа ЭГА-2-56-12-6-4 СП "Хабаровская ТЭЦ-3" с целью повышения эффективности очистки уходящих газов и минимизации расходов электроэнергии на собственные нужды ТЭЦ.</t>
  </si>
  <si>
    <t>N_505-ХГ-180на</t>
  </si>
  <si>
    <t>Покупка системы извлечения, преобразования и загрузки данных для ХТЭЦ-3 в количестве 1 комплекта</t>
  </si>
  <si>
    <t>O_505-ХТЭЦ-3-23нма</t>
  </si>
  <si>
    <t>Покупка системы извлечения, преобразования и загрузки данных для КТЭЦ-2 в количестве 1 комплекта</t>
  </si>
  <si>
    <t>O_505-КТЭЦ-2-19нма</t>
  </si>
  <si>
    <t>Покупка системы извлечения, преобразования и загрузки данных для КТЭЦ-3 в количестве 1 комплекта</t>
  </si>
  <si>
    <t>O_505-КТЭЦ-3-24нма</t>
  </si>
  <si>
    <t>Разработка и внедрение технологии выбора и обоснования мероприятий направленных на продление срока службы криволинейных участков пылепроводов котлоагрегатов ст. №№ 1, 2, 3, СП "ТЭЦ в г. Советская Гавань"</t>
  </si>
  <si>
    <t>O_505-ТЭЦСов.Гавань-11на</t>
  </si>
  <si>
    <t>Покупка системы извлечения, преобразования и загрузки данных для СГТЭЦ в количестве 1 комплекта</t>
  </si>
  <si>
    <t>O_505-СГТЭЦ-19нма</t>
  </si>
  <si>
    <t>Разработка программы для ЭВМ "Fact inventory", Исполнительный аппарат, 1 шт.</t>
  </si>
  <si>
    <t>Q_505-ИА-2-3ип</t>
  </si>
  <si>
    <t>Обратный инжиниринг запасных частей к насосам импортного производства с разработкой рабочей конструкторской документации и изготовлением опытных образцов,СП Хабаровская ТЭЦ-1</t>
  </si>
  <si>
    <t>P_505-ХТЭЦ-1-12на</t>
  </si>
  <si>
    <t>Выплата аванса на приобритение МТР для изготовления опытно-промышленного образца запасных частей для создания насосного оборудования</t>
  </si>
  <si>
    <t>Покупка системы извлечения, преобразования и загрузки данных для ХТС в количестве 1 комплекта</t>
  </si>
  <si>
    <t>O_505-ХТС-9нма</t>
  </si>
  <si>
    <t>Техперевооружение комплекса инженерно-технических средств физической защиты СП  Николаевской ТЭЦ, газораспределительной станции (ГРС) Николаевской ТЭЦ  (ограждение, система охранного освещения, система кондиционирования, система охранно-тревожной сигнализации, система охранного освещения, система охранного телевидения, система охранной сигнализации, система контроля и управления доступом, система громкоговорящего оповещения, система сбора и обработки информации, система оперативной связи, система электропитания)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</si>
</sst>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6">
    <numFmt numFmtId="164" formatCode="0.000000000000000000000000000"/>
    <numFmt numFmtId="165" formatCode="0.00000000000000"/>
    <numFmt numFmtId="166" formatCode="0.000000"/>
    <numFmt numFmtId="167" formatCode="0.000000000"/>
    <numFmt numFmtId="168" formatCode="0.0000000"/>
    <numFmt numFmtId="169" formatCode="0.00000"/>
    <numFmt numFmtId="170" formatCode="0.00000000000000000000"/>
    <numFmt numFmtId="171" formatCode="#,##0.0000000"/>
    <numFmt numFmtId="172" formatCode="0.00000000000"/>
    <numFmt numFmtId="173" formatCode="0.000000000000000"/>
    <numFmt numFmtId="174" formatCode="#,##0.00000"/>
    <numFmt numFmtId="175" formatCode="#,##0.0"/>
    <numFmt numFmtId="176" formatCode="_-* #,##0.00_р_._-;\-* #,##0.00_р_._-;_-* &quot;-&quot;??_р_._-;_-@_-"/>
    <numFmt numFmtId="177" formatCode="0.0000000000000000000000"/>
    <numFmt numFmtId="178" formatCode="0.00000000000000000"/>
    <numFmt numFmtId="179" formatCode="0.0000000000"/>
  </numFmts>
  <fonts count="12" x14ac:knownFonts="1">
    <font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Helv"/>
    </font>
    <font>
      <b/>
      <sz val="12"/>
      <name val="Times New Roman CYR"/>
    </font>
    <font>
      <sz val="12"/>
      <name val="Times New Roman CYR"/>
    </font>
    <font>
      <b/>
      <sz val="12"/>
      <name val="Times New Roman CYR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1" fillId="0" borderId="0"/>
    <xf numFmtId="0" fontId="7" fillId="0" borderId="0"/>
    <xf numFmtId="0" fontId="8" fillId="0" borderId="0"/>
    <xf numFmtId="0" fontId="8" fillId="0" borderId="0"/>
    <xf numFmtId="0" fontId="2" fillId="0" borderId="0"/>
  </cellStyleXfs>
  <cellXfs count="112">
    <xf numFmtId="0" fontId="0" fillId="0" borderId="0" xfId="0"/>
    <xf numFmtId="2" fontId="2" fillId="0" borderId="0" xfId="1" applyNumberFormat="1" applyFont="1" applyFill="1"/>
    <xf numFmtId="1" fontId="2" fillId="0" borderId="0" xfId="1" applyNumberFormat="1" applyFont="1" applyFill="1" applyAlignment="1">
      <alignment horizontal="center"/>
    </xf>
    <xf numFmtId="2" fontId="3" fillId="0" borderId="0" xfId="1" applyNumberFormat="1" applyFont="1" applyFill="1" applyAlignment="1">
      <alignment horizontal="center"/>
    </xf>
    <xf numFmtId="2" fontId="4" fillId="0" borderId="0" xfId="1" applyNumberFormat="1" applyFont="1" applyFill="1" applyAlignment="1">
      <alignment horizontal="right" wrapText="1"/>
    </xf>
    <xf numFmtId="2" fontId="2" fillId="0" borderId="0" xfId="1" applyNumberFormat="1" applyFont="1" applyFill="1" applyBorder="1" applyAlignment="1">
      <alignment wrapText="1"/>
    </xf>
    <xf numFmtId="2" fontId="2" fillId="0" borderId="0" xfId="1" applyNumberFormat="1" applyFont="1" applyFill="1" applyBorder="1"/>
    <xf numFmtId="164" fontId="2" fillId="0" borderId="0" xfId="1" applyNumberFormat="1" applyFont="1" applyFill="1" applyBorder="1" applyAlignment="1">
      <alignment wrapText="1"/>
    </xf>
    <xf numFmtId="165" fontId="2" fillId="0" borderId="0" xfId="1" applyNumberFormat="1" applyFont="1" applyFill="1" applyBorder="1" applyAlignment="1">
      <alignment wrapText="1"/>
    </xf>
    <xf numFmtId="2" fontId="2" fillId="0" borderId="0" xfId="1" applyNumberFormat="1" applyFont="1" applyFill="1" applyBorder="1" applyAlignment="1">
      <alignment horizontal="center"/>
    </xf>
    <xf numFmtId="166" fontId="2" fillId="0" borderId="0" xfId="1" applyNumberFormat="1" applyFont="1" applyFill="1" applyBorder="1"/>
    <xf numFmtId="166" fontId="2" fillId="0" borderId="0" xfId="1" applyNumberFormat="1" applyFont="1" applyFill="1"/>
    <xf numFmtId="167" fontId="3" fillId="0" borderId="0" xfId="1" applyNumberFormat="1" applyFont="1" applyFill="1"/>
    <xf numFmtId="2" fontId="3" fillId="0" borderId="0" xfId="1" applyNumberFormat="1" applyFont="1" applyFill="1"/>
    <xf numFmtId="168" fontId="3" fillId="0" borderId="0" xfId="1" applyNumberFormat="1" applyFont="1" applyFill="1" applyAlignment="1">
      <alignment horizontal="center"/>
    </xf>
    <xf numFmtId="169" fontId="3" fillId="0" borderId="0" xfId="1" applyNumberFormat="1" applyFont="1" applyFill="1"/>
    <xf numFmtId="167" fontId="2" fillId="0" borderId="0" xfId="1" applyNumberFormat="1" applyFont="1" applyFill="1"/>
    <xf numFmtId="4" fontId="2" fillId="0" borderId="0" xfId="1" applyNumberFormat="1" applyFont="1" applyFill="1"/>
    <xf numFmtId="2" fontId="2" fillId="0" borderId="0" xfId="1" applyNumberFormat="1" applyFont="1" applyFill="1" applyAlignment="1">
      <alignment horizontal="center"/>
    </xf>
    <xf numFmtId="4" fontId="2" fillId="0" borderId="0" xfId="1" applyNumberFormat="1" applyFont="1" applyFill="1" applyAlignment="1">
      <alignment horizontal="center"/>
    </xf>
    <xf numFmtId="0" fontId="4" fillId="0" borderId="0" xfId="1" applyFont="1" applyFill="1" applyAlignment="1">
      <alignment horizontal="right"/>
    </xf>
    <xf numFmtId="165" fontId="2" fillId="0" borderId="0" xfId="1" applyNumberFormat="1" applyFont="1" applyFill="1"/>
    <xf numFmtId="4" fontId="2" fillId="0" borderId="0" xfId="1" applyNumberFormat="1" applyFont="1" applyFill="1" applyBorder="1" applyAlignment="1">
      <alignment horizontal="center"/>
    </xf>
    <xf numFmtId="2" fontId="3" fillId="0" borderId="0" xfId="1" applyNumberFormat="1" applyFont="1" applyFill="1" applyAlignment="1">
      <alignment horizontal="center" wrapText="1"/>
    </xf>
    <xf numFmtId="170" fontId="3" fillId="0" borderId="0" xfId="1" applyNumberFormat="1" applyFont="1" applyFill="1" applyAlignment="1">
      <alignment horizontal="center" wrapText="1"/>
    </xf>
    <xf numFmtId="4" fontId="3" fillId="0" borderId="0" xfId="1" applyNumberFormat="1" applyFont="1" applyFill="1" applyAlignment="1">
      <alignment horizontal="center" wrapText="1"/>
    </xf>
    <xf numFmtId="168" fontId="3" fillId="0" borderId="0" xfId="1" applyNumberFormat="1" applyFont="1" applyFill="1" applyAlignment="1">
      <alignment horizontal="center" wrapText="1"/>
    </xf>
    <xf numFmtId="2" fontId="2" fillId="0" borderId="0" xfId="2" applyNumberFormat="1" applyFont="1" applyFill="1" applyAlignment="1">
      <alignment horizontal="center" vertical="center"/>
    </xf>
    <xf numFmtId="4" fontId="5" fillId="0" borderId="0" xfId="2" applyNumberFormat="1" applyFont="1" applyFill="1" applyAlignment="1">
      <alignment horizontal="center" vertical="center"/>
    </xf>
    <xf numFmtId="168" fontId="5" fillId="0" borderId="0" xfId="2" applyNumberFormat="1" applyFont="1" applyFill="1" applyAlignment="1">
      <alignment horizontal="center" vertical="center"/>
    </xf>
    <xf numFmtId="168" fontId="2" fillId="0" borderId="0" xfId="1" applyNumberFormat="1" applyFont="1" applyFill="1"/>
    <xf numFmtId="171" fontId="5" fillId="0" borderId="0" xfId="2" applyNumberFormat="1" applyFont="1" applyFill="1" applyAlignment="1">
      <alignment horizontal="center" vertical="center"/>
    </xf>
    <xf numFmtId="172" fontId="5" fillId="0" borderId="0" xfId="2" applyNumberFormat="1" applyFont="1" applyFill="1" applyAlignment="1">
      <alignment horizontal="center" vertical="center"/>
    </xf>
    <xf numFmtId="2" fontId="3" fillId="0" borderId="0" xfId="0" applyNumberFormat="1" applyFont="1" applyFill="1" applyAlignment="1">
      <alignment horizontal="center"/>
    </xf>
    <xf numFmtId="4" fontId="6" fillId="0" borderId="0" xfId="0" applyNumberFormat="1" applyFont="1" applyFill="1" applyAlignment="1">
      <alignment horizontal="center"/>
    </xf>
    <xf numFmtId="173" fontId="3" fillId="0" borderId="0" xfId="0" applyNumberFormat="1" applyFont="1" applyFill="1" applyAlignment="1">
      <alignment horizontal="center"/>
    </xf>
    <xf numFmtId="168" fontId="3" fillId="0" borderId="0" xfId="0" applyNumberFormat="1" applyFont="1" applyFill="1" applyAlignment="1">
      <alignment horizontal="center"/>
    </xf>
    <xf numFmtId="4" fontId="3" fillId="0" borderId="0" xfId="0" applyNumberFormat="1" applyFont="1" applyFill="1" applyAlignment="1">
      <alignment horizontal="center"/>
    </xf>
    <xf numFmtId="174" fontId="2" fillId="0" borderId="0" xfId="2" applyNumberFormat="1" applyFont="1" applyFill="1" applyAlignment="1">
      <alignment horizontal="center" vertical="center"/>
    </xf>
    <xf numFmtId="167" fontId="2" fillId="0" borderId="0" xfId="1" applyNumberFormat="1" applyFont="1" applyFill="1" applyBorder="1" applyAlignment="1">
      <alignment wrapText="1"/>
    </xf>
    <xf numFmtId="2" fontId="2" fillId="0" borderId="0" xfId="1" applyNumberFormat="1" applyFont="1" applyFill="1" applyBorder="1" applyAlignment="1">
      <alignment vertical="center" wrapText="1"/>
    </xf>
    <xf numFmtId="2" fontId="2" fillId="0" borderId="0" xfId="1" applyNumberFormat="1" applyFont="1" applyFill="1" applyBorder="1" applyAlignment="1">
      <alignment vertical="center"/>
    </xf>
    <xf numFmtId="165" fontId="2" fillId="0" borderId="0" xfId="1" applyNumberFormat="1" applyFont="1" applyFill="1" applyBorder="1" applyAlignment="1">
      <alignment vertical="center"/>
    </xf>
    <xf numFmtId="2" fontId="6" fillId="0" borderId="1" xfId="1" applyNumberFormat="1" applyFont="1" applyFill="1" applyBorder="1" applyAlignment="1">
      <alignment horizontal="center" vertical="center" wrapText="1"/>
    </xf>
    <xf numFmtId="168" fontId="6" fillId="0" borderId="1" xfId="1" applyNumberFormat="1" applyFont="1" applyFill="1" applyBorder="1" applyAlignment="1">
      <alignment horizontal="center" vertical="center" wrapText="1"/>
    </xf>
    <xf numFmtId="172" fontId="2" fillId="0" borderId="0" xfId="1" applyNumberFormat="1" applyFont="1" applyFill="1" applyBorder="1" applyAlignment="1">
      <alignment vertical="center" wrapText="1"/>
    </xf>
    <xf numFmtId="0" fontId="6" fillId="0" borderId="2" xfId="1" applyFont="1" applyFill="1" applyBorder="1" applyAlignment="1">
      <alignment horizontal="center" vertical="center" wrapText="1"/>
    </xf>
    <xf numFmtId="3" fontId="6" fillId="0" borderId="2" xfId="1" applyNumberFormat="1" applyFont="1" applyFill="1" applyBorder="1" applyAlignment="1">
      <alignment horizontal="center" vertical="center" wrapText="1"/>
    </xf>
    <xf numFmtId="49" fontId="6" fillId="0" borderId="1" xfId="3" applyNumberFormat="1" applyFont="1" applyFill="1" applyBorder="1" applyAlignment="1">
      <alignment horizontal="center" vertical="center"/>
    </xf>
    <xf numFmtId="0" fontId="6" fillId="0" borderId="1" xfId="3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/>
    </xf>
    <xf numFmtId="10" fontId="6" fillId="0" borderId="3" xfId="0" applyNumberFormat="1" applyFont="1" applyFill="1" applyBorder="1" applyAlignment="1">
      <alignment horizontal="center" vertical="center"/>
    </xf>
    <xf numFmtId="2" fontId="9" fillId="0" borderId="1" xfId="4" applyNumberFormat="1" applyFont="1" applyFill="1" applyBorder="1" applyAlignment="1" applyProtection="1">
      <alignment horizontal="center" vertical="center" wrapText="1"/>
      <protection locked="0"/>
    </xf>
    <xf numFmtId="169" fontId="2" fillId="0" borderId="0" xfId="1" applyNumberFormat="1" applyFont="1" applyFill="1" applyBorder="1"/>
    <xf numFmtId="166" fontId="2" fillId="0" borderId="0" xfId="1" applyNumberFormat="1" applyFont="1" applyFill="1" applyBorder="1" applyAlignment="1">
      <alignment wrapText="1"/>
    </xf>
    <xf numFmtId="167" fontId="2" fillId="0" borderId="0" xfId="1" applyNumberFormat="1" applyFont="1" applyFill="1" applyBorder="1" applyAlignment="1">
      <alignment horizontal="center"/>
    </xf>
    <xf numFmtId="49" fontId="6" fillId="0" borderId="1" xfId="4" applyNumberFormat="1" applyFont="1" applyFill="1" applyBorder="1" applyAlignment="1" applyProtection="1">
      <alignment horizontal="center" vertical="center" wrapText="1"/>
      <protection locked="0"/>
    </xf>
    <xf numFmtId="175" fontId="6" fillId="0" borderId="1" xfId="5" applyNumberFormat="1" applyFont="1" applyFill="1" applyBorder="1" applyAlignment="1" applyProtection="1">
      <alignment horizontal="center" vertical="center" wrapText="1"/>
      <protection locked="0"/>
    </xf>
    <xf numFmtId="176" fontId="6" fillId="0" borderId="1" xfId="5" applyNumberFormat="1" applyFont="1" applyFill="1" applyBorder="1" applyAlignment="1" applyProtection="1">
      <alignment horizontal="center" vertical="center" wrapText="1"/>
      <protection locked="0"/>
    </xf>
    <xf numFmtId="4" fontId="6" fillId="0" borderId="1" xfId="0" applyNumberFormat="1" applyFont="1" applyFill="1" applyBorder="1" applyAlignment="1">
      <alignment horizontal="center" vertical="center" wrapText="1"/>
    </xf>
    <xf numFmtId="49" fontId="2" fillId="0" borderId="1" xfId="4" applyNumberFormat="1" applyFont="1" applyFill="1" applyBorder="1" applyAlignment="1" applyProtection="1">
      <alignment horizontal="center" vertical="center" wrapText="1"/>
      <protection locked="0"/>
    </xf>
    <xf numFmtId="175" fontId="2" fillId="0" borderId="1" xfId="5" applyNumberFormat="1" applyFont="1" applyFill="1" applyBorder="1" applyAlignment="1" applyProtection="1">
      <alignment horizontal="left" vertical="center" wrapText="1"/>
      <protection locked="0"/>
    </xf>
    <xf numFmtId="176" fontId="2" fillId="0" borderId="1" xfId="5" applyNumberFormat="1" applyFont="1" applyFill="1" applyBorder="1" applyAlignment="1" applyProtection="1">
      <alignment horizontal="center" vertical="center" wrapText="1"/>
      <protection locked="0"/>
    </xf>
    <xf numFmtId="4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/>
    </xf>
    <xf numFmtId="10" fontId="2" fillId="0" borderId="3" xfId="0" applyNumberFormat="1" applyFont="1" applyFill="1" applyBorder="1" applyAlignment="1">
      <alignment horizontal="center" vertical="center"/>
    </xf>
    <xf numFmtId="2" fontId="10" fillId="0" borderId="1" xfId="4" applyNumberFormat="1" applyFont="1" applyFill="1" applyBorder="1" applyAlignment="1" applyProtection="1">
      <alignment horizontal="center" vertical="center" wrapText="1"/>
      <protection locked="0"/>
    </xf>
    <xf numFmtId="177" fontId="2" fillId="0" borderId="0" xfId="1" applyNumberFormat="1" applyFont="1" applyFill="1" applyBorder="1"/>
    <xf numFmtId="167" fontId="2" fillId="0" borderId="0" xfId="1" applyNumberFormat="1" applyFont="1" applyFill="1" applyBorder="1"/>
    <xf numFmtId="178" fontId="2" fillId="0" borderId="0" xfId="1" applyNumberFormat="1" applyFont="1" applyFill="1"/>
    <xf numFmtId="2" fontId="11" fillId="0" borderId="1" xfId="4" applyNumberFormat="1" applyFont="1" applyFill="1" applyBorder="1" applyAlignment="1" applyProtection="1">
      <alignment horizontal="center" vertical="center" wrapText="1"/>
      <protection locked="0"/>
    </xf>
    <xf numFmtId="49" fontId="2" fillId="0" borderId="1" xfId="3" applyNumberFormat="1" applyFont="1" applyFill="1" applyBorder="1" applyAlignment="1">
      <alignment horizontal="center" vertical="center"/>
    </xf>
    <xf numFmtId="167" fontId="2" fillId="0" borderId="4" xfId="1" applyNumberFormat="1" applyFont="1" applyFill="1" applyBorder="1" applyAlignment="1">
      <alignment horizontal="center" wrapText="1"/>
    </xf>
    <xf numFmtId="164" fontId="2" fillId="0" borderId="0" xfId="1" applyNumberFormat="1" applyFont="1" applyFill="1"/>
    <xf numFmtId="175" fontId="2" fillId="0" borderId="1" xfId="4" applyNumberFormat="1" applyFont="1" applyFill="1" applyBorder="1" applyAlignment="1" applyProtection="1">
      <alignment horizontal="center" vertical="center" wrapText="1"/>
      <protection locked="0"/>
    </xf>
    <xf numFmtId="175" fontId="2" fillId="0" borderId="1" xfId="4" applyNumberFormat="1" applyFont="1" applyFill="1" applyBorder="1" applyAlignment="1" applyProtection="1">
      <alignment horizontal="left" vertical="center" wrapText="1"/>
      <protection locked="0"/>
    </xf>
    <xf numFmtId="176" fontId="2" fillId="0" borderId="1" xfId="4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>
      <alignment horizontal="center" vertical="center" wrapText="1"/>
    </xf>
    <xf numFmtId="179" fontId="2" fillId="0" borderId="0" xfId="1" applyNumberFormat="1" applyFont="1" applyFill="1" applyBorder="1"/>
    <xf numFmtId="172" fontId="2" fillId="0" borderId="0" xfId="1" applyNumberFormat="1" applyFont="1" applyFill="1" applyBorder="1"/>
    <xf numFmtId="4" fontId="2" fillId="0" borderId="5" xfId="0" applyNumberFormat="1" applyFont="1" applyFill="1" applyBorder="1" applyAlignment="1">
      <alignment horizontal="center" vertical="center" wrapText="1"/>
    </xf>
    <xf numFmtId="4" fontId="10" fillId="0" borderId="1" xfId="5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3" applyFont="1" applyFill="1" applyBorder="1" applyAlignment="1">
      <alignment horizontal="left" vertical="center" wrapText="1"/>
    </xf>
    <xf numFmtId="4" fontId="10" fillId="0" borderId="5" xfId="5" applyNumberFormat="1" applyFont="1" applyFill="1" applyBorder="1" applyAlignment="1" applyProtection="1">
      <alignment horizontal="center" vertical="center" wrapText="1"/>
      <protection locked="0"/>
    </xf>
    <xf numFmtId="4" fontId="2" fillId="0" borderId="1" xfId="6" applyNumberFormat="1" applyFont="1" applyFill="1" applyBorder="1" applyAlignment="1">
      <alignment horizontal="center" vertical="center" wrapText="1"/>
    </xf>
    <xf numFmtId="4" fontId="2" fillId="0" borderId="1" xfId="1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175" fontId="2" fillId="0" borderId="1" xfId="0" applyNumberFormat="1" applyFont="1" applyFill="1" applyBorder="1" applyAlignment="1" applyProtection="1">
      <alignment horizontal="left" vertical="center" wrapText="1"/>
      <protection locked="0"/>
    </xf>
    <xf numFmtId="175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1" xfId="3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175" fontId="2" fillId="0" borderId="1" xfId="5" applyNumberFormat="1" applyFont="1" applyFill="1" applyBorder="1" applyAlignment="1" applyProtection="1">
      <alignment horizontal="center" vertical="center" wrapText="1"/>
      <protection locked="0"/>
    </xf>
    <xf numFmtId="2" fontId="2" fillId="0" borderId="1" xfId="1" applyNumberFormat="1" applyFont="1" applyFill="1" applyBorder="1" applyAlignment="1">
      <alignment horizontal="center"/>
    </xf>
    <xf numFmtId="2" fontId="2" fillId="0" borderId="1" xfId="1" applyNumberFormat="1" applyFont="1" applyFill="1" applyBorder="1" applyAlignment="1">
      <alignment horizontal="left" vertical="center" wrapText="1"/>
    </xf>
    <xf numFmtId="2" fontId="2" fillId="0" borderId="1" xfId="1" applyNumberFormat="1" applyFont="1" applyFill="1" applyBorder="1" applyAlignment="1">
      <alignment horizontal="center" vertical="center" wrapText="1"/>
    </xf>
    <xf numFmtId="169" fontId="2" fillId="0" borderId="0" xfId="1" applyNumberFormat="1" applyFont="1" applyFill="1" applyBorder="1" applyAlignment="1"/>
    <xf numFmtId="2" fontId="2" fillId="0" borderId="0" xfId="1" applyNumberFormat="1" applyFont="1" applyFill="1" applyAlignment="1">
      <alignment horizontal="center" vertical="center" wrapText="1"/>
    </xf>
    <xf numFmtId="2" fontId="3" fillId="0" borderId="0" xfId="2" applyNumberFormat="1" applyFont="1" applyFill="1" applyAlignment="1">
      <alignment horizontal="center" vertical="center"/>
    </xf>
    <xf numFmtId="4" fontId="3" fillId="0" borderId="0" xfId="2" applyNumberFormat="1" applyFont="1" applyFill="1" applyAlignment="1">
      <alignment horizontal="center" vertical="center"/>
    </xf>
    <xf numFmtId="2" fontId="3" fillId="0" borderId="0" xfId="1" applyNumberFormat="1" applyFont="1" applyFill="1" applyAlignment="1">
      <alignment horizontal="center"/>
    </xf>
    <xf numFmtId="4" fontId="3" fillId="0" borderId="0" xfId="1" applyNumberFormat="1" applyFont="1" applyFill="1" applyAlignment="1">
      <alignment horizontal="center"/>
    </xf>
    <xf numFmtId="2" fontId="3" fillId="0" borderId="0" xfId="1" applyNumberFormat="1" applyFont="1" applyFill="1" applyAlignment="1">
      <alignment horizontal="center" wrapText="1"/>
    </xf>
    <xf numFmtId="4" fontId="3" fillId="0" borderId="0" xfId="1" applyNumberFormat="1" applyFont="1" applyFill="1" applyAlignment="1">
      <alignment horizontal="center" wrapText="1"/>
    </xf>
    <xf numFmtId="2" fontId="2" fillId="0" borderId="0" xfId="2" applyNumberFormat="1" applyFont="1" applyFill="1" applyAlignment="1">
      <alignment horizontal="center" vertical="center"/>
    </xf>
    <xf numFmtId="4" fontId="2" fillId="0" borderId="0" xfId="2" applyNumberFormat="1" applyFont="1" applyFill="1" applyAlignment="1">
      <alignment horizontal="center" vertical="center"/>
    </xf>
    <xf numFmtId="2" fontId="3" fillId="0" borderId="0" xfId="0" applyNumberFormat="1" applyFont="1" applyFill="1" applyAlignment="1">
      <alignment horizontal="center"/>
    </xf>
    <xf numFmtId="4" fontId="3" fillId="0" borderId="0" xfId="0" applyNumberFormat="1" applyFont="1" applyFill="1" applyAlignment="1">
      <alignment horizontal="center"/>
    </xf>
    <xf numFmtId="2" fontId="2" fillId="0" borderId="0" xfId="1" applyNumberFormat="1" applyFont="1" applyFill="1" applyBorder="1" applyAlignment="1">
      <alignment horizontal="center"/>
    </xf>
    <xf numFmtId="2" fontId="6" fillId="0" borderId="1" xfId="1" applyNumberFormat="1" applyFont="1" applyFill="1" applyBorder="1" applyAlignment="1">
      <alignment horizontal="center" vertical="center" wrapText="1"/>
    </xf>
    <xf numFmtId="168" fontId="6" fillId="0" borderId="1" xfId="1" applyNumberFormat="1" applyFont="1" applyFill="1" applyBorder="1" applyAlignment="1">
      <alignment horizontal="center" vertical="center" wrapText="1"/>
    </xf>
    <xf numFmtId="4" fontId="6" fillId="0" borderId="1" xfId="1" applyNumberFormat="1" applyFont="1" applyFill="1" applyBorder="1" applyAlignment="1">
      <alignment horizontal="center" vertical="center" wrapText="1"/>
    </xf>
  </cellXfs>
  <cellStyles count="7">
    <cellStyle name="Обычный" xfId="0" builtinId="0"/>
    <cellStyle name="Обычный 11" xfId="6"/>
    <cellStyle name="Обычный 3" xfId="1"/>
    <cellStyle name="Обычный 7" xfId="2"/>
    <cellStyle name="Обычный 7 4" xfId="3"/>
    <cellStyle name="Стиль 1" xfId="4"/>
    <cellStyle name="Стиль 1 2" xfId="5"/>
  </cellStyles>
  <dxfs count="113"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Z431"/>
  <sheetViews>
    <sheetView tabSelected="1" zoomScale="60" zoomScaleNormal="60" workbookViewId="0">
      <selection activeCell="T30" sqref="T30"/>
    </sheetView>
  </sheetViews>
  <sheetFormatPr defaultColWidth="9" defaultRowHeight="15.75" x14ac:dyDescent="0.25"/>
  <cols>
    <col min="1" max="1" width="9.75" style="1" customWidth="1"/>
    <col min="2" max="2" width="67.625" style="1" customWidth="1"/>
    <col min="3" max="3" width="31.5" style="1" customWidth="1"/>
    <col min="4" max="6" width="20.625" style="1" customWidth="1"/>
    <col min="7" max="7" width="20.625" style="1" customWidth="1" collapsed="1"/>
    <col min="8" max="8" width="20.625" style="30" customWidth="1"/>
    <col min="9" max="9" width="20.625" style="1" customWidth="1"/>
    <col min="10" max="10" width="20.625" style="18" customWidth="1"/>
    <col min="11" max="11" width="20.625" style="1" customWidth="1" collapsed="1"/>
    <col min="12" max="12" width="20.625" style="18" customWidth="1"/>
    <col min="13" max="17" width="20.625" style="1" customWidth="1"/>
    <col min="18" max="19" width="20.625" style="17" customWidth="1"/>
    <col min="20" max="20" width="59.625" style="97" customWidth="1"/>
    <col min="21" max="21" width="14.125" style="5" customWidth="1"/>
    <col min="22" max="22" width="13.625" style="5" customWidth="1"/>
    <col min="23" max="23" width="16" style="5" customWidth="1"/>
    <col min="24" max="24" width="18" style="6" customWidth="1"/>
    <col min="25" max="25" width="20.125" style="7" customWidth="1"/>
    <col min="26" max="26" width="13" style="7" customWidth="1"/>
    <col min="27" max="27" width="9.5" style="8" customWidth="1"/>
    <col min="28" max="28" width="27.375" style="7" customWidth="1"/>
    <col min="29" max="29" width="24.5" style="9" customWidth="1"/>
    <col min="30" max="30" width="27.5" style="9" customWidth="1"/>
    <col min="31" max="31" width="27.375" style="9" customWidth="1"/>
    <col min="32" max="32" width="13.125" style="10" hidden="1" customWidth="1"/>
    <col min="33" max="33" width="13" style="11" hidden="1" customWidth="1"/>
    <col min="34" max="34" width="13" style="1" hidden="1" customWidth="1"/>
    <col min="35" max="35" width="23.5" style="1" hidden="1" customWidth="1"/>
    <col min="36" max="37" width="13" style="1" hidden="1" customWidth="1"/>
    <col min="38" max="38" width="11.875" style="1" hidden="1" customWidth="1"/>
    <col min="39" max="39" width="24.875" style="1" hidden="1" customWidth="1"/>
    <col min="40" max="43" width="13" style="1" hidden="1" customWidth="1"/>
    <col min="44" max="44" width="15.125" style="1" hidden="1" customWidth="1"/>
    <col min="45" max="51" width="9" style="1" hidden="1" customWidth="1"/>
    <col min="52" max="52" width="31" style="1" hidden="1" customWidth="1"/>
    <col min="53" max="16384" width="9" style="1"/>
  </cols>
  <sheetData>
    <row r="1" spans="1:35" ht="20.25" customHeight="1" x14ac:dyDescent="0.3">
      <c r="C1" s="2"/>
      <c r="D1" s="2"/>
      <c r="E1" s="2"/>
      <c r="F1" s="2"/>
      <c r="G1" s="3"/>
      <c r="H1" s="3"/>
      <c r="I1" s="3"/>
      <c r="J1" s="3"/>
      <c r="K1" s="3"/>
      <c r="L1" s="3"/>
      <c r="M1" s="3"/>
      <c r="N1" s="3"/>
      <c r="O1" s="3"/>
      <c r="P1" s="2"/>
      <c r="Q1" s="2"/>
      <c r="R1" s="2"/>
      <c r="S1" s="2"/>
      <c r="T1" s="4" t="s">
        <v>0</v>
      </c>
    </row>
    <row r="2" spans="1:35" ht="20.25" customHeight="1" x14ac:dyDescent="0.3">
      <c r="G2" s="12"/>
      <c r="H2" s="12"/>
      <c r="I2" s="3"/>
      <c r="J2" s="3"/>
      <c r="K2" s="13"/>
      <c r="L2" s="14"/>
      <c r="M2" s="13"/>
      <c r="N2" s="15"/>
      <c r="O2" s="13"/>
      <c r="P2" s="16"/>
      <c r="T2" s="4" t="s">
        <v>1</v>
      </c>
    </row>
    <row r="3" spans="1:35" s="17" customFormat="1" ht="20.25" customHeight="1" x14ac:dyDescent="0.3">
      <c r="J3" s="18"/>
      <c r="L3" s="19"/>
      <c r="T3" s="20" t="s">
        <v>2</v>
      </c>
      <c r="AA3" s="21"/>
      <c r="AC3" s="22"/>
      <c r="AD3" s="22"/>
      <c r="AE3" s="22"/>
      <c r="AF3" s="10"/>
      <c r="AG3" s="11"/>
    </row>
    <row r="4" spans="1:35" ht="20.25" customHeight="1" x14ac:dyDescent="0.3">
      <c r="A4" s="100" t="s">
        <v>3</v>
      </c>
      <c r="B4" s="100"/>
      <c r="C4" s="100"/>
      <c r="D4" s="100"/>
      <c r="E4" s="100"/>
      <c r="F4" s="100"/>
      <c r="G4" s="100"/>
      <c r="H4" s="100"/>
      <c r="I4" s="100"/>
      <c r="J4" s="100"/>
      <c r="K4" s="100"/>
      <c r="L4" s="100"/>
      <c r="M4" s="100"/>
      <c r="N4" s="100"/>
      <c r="O4" s="100"/>
      <c r="P4" s="100"/>
      <c r="Q4" s="100"/>
      <c r="R4" s="100"/>
      <c r="S4" s="101"/>
      <c r="T4" s="100"/>
    </row>
    <row r="5" spans="1:35" ht="20.25" customHeight="1" x14ac:dyDescent="0.3">
      <c r="A5" s="102" t="s">
        <v>4</v>
      </c>
      <c r="B5" s="102"/>
      <c r="C5" s="102"/>
      <c r="D5" s="102"/>
      <c r="E5" s="102"/>
      <c r="F5" s="102"/>
      <c r="G5" s="102"/>
      <c r="H5" s="102"/>
      <c r="I5" s="102"/>
      <c r="J5" s="102"/>
      <c r="K5" s="102"/>
      <c r="L5" s="102"/>
      <c r="M5" s="102"/>
      <c r="N5" s="102"/>
      <c r="O5" s="102"/>
      <c r="P5" s="102"/>
      <c r="Q5" s="102"/>
      <c r="R5" s="102"/>
      <c r="S5" s="103"/>
      <c r="T5" s="102"/>
    </row>
    <row r="6" spans="1:35" ht="20.25" customHeight="1" x14ac:dyDescent="0.3">
      <c r="A6" s="23"/>
      <c r="B6" s="23"/>
      <c r="C6" s="23"/>
      <c r="D6" s="23"/>
      <c r="E6" s="23"/>
      <c r="F6" s="23"/>
      <c r="G6" s="24"/>
      <c r="H6" s="23"/>
      <c r="I6" s="23"/>
      <c r="J6" s="23"/>
      <c r="K6" s="23"/>
      <c r="L6" s="23"/>
      <c r="M6" s="23"/>
      <c r="N6" s="23"/>
      <c r="O6" s="23"/>
      <c r="P6" s="23"/>
      <c r="Q6" s="23"/>
      <c r="R6" s="25"/>
      <c r="S6" s="25"/>
      <c r="T6" s="26"/>
    </row>
    <row r="7" spans="1:35" ht="20.25" customHeight="1" x14ac:dyDescent="0.3">
      <c r="A7" s="102" t="s">
        <v>5</v>
      </c>
      <c r="B7" s="102"/>
      <c r="C7" s="102"/>
      <c r="D7" s="102"/>
      <c r="E7" s="102"/>
      <c r="F7" s="102"/>
      <c r="G7" s="102"/>
      <c r="H7" s="102"/>
      <c r="I7" s="102"/>
      <c r="J7" s="102"/>
      <c r="K7" s="102"/>
      <c r="L7" s="102"/>
      <c r="M7" s="102"/>
      <c r="N7" s="102"/>
      <c r="O7" s="102"/>
      <c r="P7" s="102"/>
      <c r="Q7" s="102"/>
      <c r="R7" s="102"/>
      <c r="S7" s="103"/>
      <c r="T7" s="102"/>
    </row>
    <row r="8" spans="1:35" ht="20.25" customHeight="1" x14ac:dyDescent="0.25">
      <c r="A8" s="104" t="s">
        <v>6</v>
      </c>
      <c r="B8" s="104"/>
      <c r="C8" s="104"/>
      <c r="D8" s="104"/>
      <c r="E8" s="104"/>
      <c r="F8" s="104"/>
      <c r="G8" s="104"/>
      <c r="H8" s="104"/>
      <c r="I8" s="104"/>
      <c r="J8" s="104"/>
      <c r="K8" s="104"/>
      <c r="L8" s="104"/>
      <c r="M8" s="104"/>
      <c r="N8" s="104"/>
      <c r="O8" s="104"/>
      <c r="P8" s="104"/>
      <c r="Q8" s="104"/>
      <c r="R8" s="104"/>
      <c r="S8" s="105"/>
      <c r="T8" s="104"/>
      <c r="AB8" s="9"/>
    </row>
    <row r="9" spans="1:35" ht="20.25" customHeight="1" x14ac:dyDescent="0.25">
      <c r="A9" s="27"/>
      <c r="B9" s="27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8"/>
      <c r="S9" s="28"/>
      <c r="T9" s="29"/>
      <c r="AB9" s="9"/>
      <c r="AI9" s="30"/>
    </row>
    <row r="10" spans="1:35" ht="20.25" customHeight="1" x14ac:dyDescent="0.25">
      <c r="A10" s="27"/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8"/>
      <c r="S10" s="31"/>
      <c r="T10" s="32"/>
      <c r="AB10" s="9"/>
      <c r="AI10" s="30"/>
    </row>
    <row r="11" spans="1:35" ht="20.25" customHeight="1" x14ac:dyDescent="0.3">
      <c r="A11" s="106" t="s">
        <v>7</v>
      </c>
      <c r="B11" s="106"/>
      <c r="C11" s="106"/>
      <c r="D11" s="106"/>
      <c r="E11" s="106"/>
      <c r="F11" s="106"/>
      <c r="G11" s="106"/>
      <c r="H11" s="106"/>
      <c r="I11" s="106"/>
      <c r="J11" s="106"/>
      <c r="K11" s="106"/>
      <c r="L11" s="106"/>
      <c r="M11" s="106"/>
      <c r="N11" s="106"/>
      <c r="O11" s="106"/>
      <c r="P11" s="106"/>
      <c r="Q11" s="106"/>
      <c r="R11" s="106"/>
      <c r="S11" s="107"/>
      <c r="T11" s="106"/>
    </row>
    <row r="12" spans="1:35" ht="20.25" customHeight="1" x14ac:dyDescent="0.3">
      <c r="A12" s="33"/>
      <c r="B12" s="33"/>
      <c r="C12" s="33"/>
      <c r="D12" s="33"/>
      <c r="E12" s="33"/>
      <c r="F12" s="34"/>
      <c r="G12" s="35"/>
      <c r="H12" s="36"/>
      <c r="I12" s="33"/>
      <c r="J12" s="33"/>
      <c r="K12" s="33"/>
      <c r="L12" s="33"/>
      <c r="M12" s="33"/>
      <c r="N12" s="33"/>
      <c r="O12" s="33"/>
      <c r="P12" s="33"/>
      <c r="Q12" s="33"/>
      <c r="R12" s="37"/>
      <c r="S12" s="38"/>
      <c r="T12" s="33"/>
    </row>
    <row r="13" spans="1:35" ht="20.25" customHeight="1" x14ac:dyDescent="0.25">
      <c r="A13" s="98" t="s">
        <v>8</v>
      </c>
      <c r="B13" s="98"/>
      <c r="C13" s="98"/>
      <c r="D13" s="98"/>
      <c r="E13" s="98"/>
      <c r="F13" s="98"/>
      <c r="G13" s="98"/>
      <c r="H13" s="98"/>
      <c r="I13" s="98"/>
      <c r="J13" s="98"/>
      <c r="K13" s="98"/>
      <c r="L13" s="98"/>
      <c r="M13" s="98"/>
      <c r="N13" s="98"/>
      <c r="O13" s="98"/>
      <c r="P13" s="98"/>
      <c r="Q13" s="98"/>
      <c r="R13" s="98"/>
      <c r="S13" s="99"/>
      <c r="T13" s="98"/>
      <c r="AB13" s="39"/>
    </row>
    <row r="14" spans="1:35" ht="20.25" customHeight="1" x14ac:dyDescent="0.25">
      <c r="A14" s="104" t="s">
        <v>9</v>
      </c>
      <c r="B14" s="104"/>
      <c r="C14" s="104"/>
      <c r="D14" s="104"/>
      <c r="E14" s="104"/>
      <c r="F14" s="104"/>
      <c r="G14" s="104"/>
      <c r="H14" s="104"/>
      <c r="I14" s="104"/>
      <c r="J14" s="104"/>
      <c r="K14" s="104"/>
      <c r="L14" s="104"/>
      <c r="M14" s="104"/>
      <c r="N14" s="104"/>
      <c r="O14" s="104"/>
      <c r="P14" s="104"/>
      <c r="Q14" s="104"/>
      <c r="R14" s="104"/>
      <c r="S14" s="105"/>
      <c r="T14" s="104"/>
    </row>
    <row r="15" spans="1:35" ht="20.25" customHeight="1" x14ac:dyDescent="0.3">
      <c r="A15" s="100"/>
      <c r="B15" s="100"/>
      <c r="C15" s="100"/>
      <c r="D15" s="100"/>
      <c r="E15" s="100"/>
      <c r="F15" s="100"/>
      <c r="G15" s="100"/>
      <c r="H15" s="100"/>
      <c r="I15" s="100"/>
      <c r="J15" s="100"/>
      <c r="K15" s="100"/>
      <c r="L15" s="100"/>
      <c r="M15" s="100"/>
      <c r="N15" s="100"/>
      <c r="O15" s="100"/>
      <c r="P15" s="100"/>
      <c r="Q15" s="100"/>
      <c r="R15" s="100"/>
      <c r="S15" s="101"/>
      <c r="T15" s="100"/>
      <c r="AC15" s="108"/>
      <c r="AD15" s="108"/>
      <c r="AE15" s="108"/>
    </row>
    <row r="16" spans="1:35" ht="55.5" customHeight="1" x14ac:dyDescent="0.25">
      <c r="A16" s="109" t="s">
        <v>10</v>
      </c>
      <c r="B16" s="109" t="s">
        <v>11</v>
      </c>
      <c r="C16" s="109" t="s">
        <v>12</v>
      </c>
      <c r="D16" s="109" t="s">
        <v>13</v>
      </c>
      <c r="E16" s="109" t="s">
        <v>14</v>
      </c>
      <c r="F16" s="109" t="s">
        <v>15</v>
      </c>
      <c r="G16" s="109" t="s">
        <v>16</v>
      </c>
      <c r="H16" s="110"/>
      <c r="I16" s="109"/>
      <c r="J16" s="109"/>
      <c r="K16" s="109"/>
      <c r="L16" s="109"/>
      <c r="M16" s="109"/>
      <c r="N16" s="109"/>
      <c r="O16" s="109"/>
      <c r="P16" s="109"/>
      <c r="Q16" s="109" t="s">
        <v>17</v>
      </c>
      <c r="R16" s="109" t="s">
        <v>18</v>
      </c>
      <c r="S16" s="111"/>
      <c r="T16" s="109" t="s">
        <v>19</v>
      </c>
      <c r="X16" s="108"/>
      <c r="Y16" s="108"/>
      <c r="AB16" s="9"/>
    </row>
    <row r="17" spans="1:34" ht="50.25" customHeight="1" x14ac:dyDescent="0.25">
      <c r="A17" s="109"/>
      <c r="B17" s="109"/>
      <c r="C17" s="109"/>
      <c r="D17" s="109"/>
      <c r="E17" s="109"/>
      <c r="F17" s="109"/>
      <c r="G17" s="109" t="s">
        <v>20</v>
      </c>
      <c r="H17" s="110"/>
      <c r="I17" s="109" t="s">
        <v>21</v>
      </c>
      <c r="J17" s="109"/>
      <c r="K17" s="109" t="s">
        <v>22</v>
      </c>
      <c r="L17" s="109"/>
      <c r="M17" s="109" t="s">
        <v>23</v>
      </c>
      <c r="N17" s="109"/>
      <c r="O17" s="109" t="s">
        <v>24</v>
      </c>
      <c r="P17" s="109"/>
      <c r="Q17" s="109"/>
      <c r="R17" s="111" t="s">
        <v>25</v>
      </c>
      <c r="S17" s="111" t="s">
        <v>26</v>
      </c>
      <c r="T17" s="109"/>
      <c r="U17" s="40"/>
      <c r="V17" s="40"/>
      <c r="W17" s="40"/>
      <c r="X17" s="41"/>
      <c r="Y17" s="41"/>
      <c r="Z17" s="41"/>
      <c r="AA17" s="42"/>
      <c r="AB17" s="41"/>
    </row>
    <row r="18" spans="1:34" ht="58.5" customHeight="1" x14ac:dyDescent="0.25">
      <c r="A18" s="109"/>
      <c r="B18" s="109"/>
      <c r="C18" s="109"/>
      <c r="D18" s="109"/>
      <c r="E18" s="109"/>
      <c r="F18" s="109"/>
      <c r="G18" s="43" t="s">
        <v>27</v>
      </c>
      <c r="H18" s="44" t="s">
        <v>28</v>
      </c>
      <c r="I18" s="43" t="s">
        <v>27</v>
      </c>
      <c r="J18" s="43" t="s">
        <v>28</v>
      </c>
      <c r="K18" s="43" t="s">
        <v>27</v>
      </c>
      <c r="L18" s="43" t="s">
        <v>28</v>
      </c>
      <c r="M18" s="43" t="s">
        <v>27</v>
      </c>
      <c r="N18" s="43" t="s">
        <v>28</v>
      </c>
      <c r="O18" s="43" t="s">
        <v>27</v>
      </c>
      <c r="P18" s="43" t="s">
        <v>28</v>
      </c>
      <c r="Q18" s="109"/>
      <c r="R18" s="111"/>
      <c r="S18" s="111"/>
      <c r="T18" s="109"/>
      <c r="U18" s="45"/>
      <c r="V18" s="40"/>
      <c r="W18" s="40"/>
      <c r="X18" s="41"/>
      <c r="Y18" s="41"/>
      <c r="Z18" s="41"/>
      <c r="AA18" s="42"/>
      <c r="AB18" s="41"/>
      <c r="AF18" s="18"/>
      <c r="AG18" s="18"/>
      <c r="AH18" s="18"/>
    </row>
    <row r="19" spans="1:34" ht="27" customHeight="1" x14ac:dyDescent="0.25">
      <c r="A19" s="46">
        <v>1</v>
      </c>
      <c r="B19" s="46">
        <f t="shared" ref="B19:G19" si="0">A19+1</f>
        <v>2</v>
      </c>
      <c r="C19" s="46">
        <f t="shared" si="0"/>
        <v>3</v>
      </c>
      <c r="D19" s="47">
        <f t="shared" si="0"/>
        <v>4</v>
      </c>
      <c r="E19" s="47">
        <f t="shared" si="0"/>
        <v>5</v>
      </c>
      <c r="F19" s="47">
        <f t="shared" si="0"/>
        <v>6</v>
      </c>
      <c r="G19" s="47">
        <f t="shared" si="0"/>
        <v>7</v>
      </c>
      <c r="H19" s="47">
        <v>8</v>
      </c>
      <c r="I19" s="47">
        <f t="shared" ref="I19:T19" si="1">H19+1</f>
        <v>9</v>
      </c>
      <c r="J19" s="47">
        <f t="shared" si="1"/>
        <v>10</v>
      </c>
      <c r="K19" s="47">
        <f t="shared" si="1"/>
        <v>11</v>
      </c>
      <c r="L19" s="47">
        <f t="shared" si="1"/>
        <v>12</v>
      </c>
      <c r="M19" s="47">
        <f t="shared" si="1"/>
        <v>13</v>
      </c>
      <c r="N19" s="47">
        <f t="shared" si="1"/>
        <v>14</v>
      </c>
      <c r="O19" s="47">
        <f t="shared" si="1"/>
        <v>15</v>
      </c>
      <c r="P19" s="47">
        <f t="shared" si="1"/>
        <v>16</v>
      </c>
      <c r="Q19" s="47">
        <f t="shared" si="1"/>
        <v>17</v>
      </c>
      <c r="R19" s="47">
        <f t="shared" si="1"/>
        <v>18</v>
      </c>
      <c r="S19" s="46">
        <f t="shared" si="1"/>
        <v>19</v>
      </c>
      <c r="T19" s="46">
        <f t="shared" si="1"/>
        <v>20</v>
      </c>
      <c r="U19" s="40"/>
      <c r="V19" s="40"/>
      <c r="W19" s="40"/>
      <c r="X19" s="41"/>
      <c r="Y19" s="41"/>
      <c r="Z19" s="41"/>
      <c r="AA19" s="42"/>
      <c r="AB19" s="41"/>
    </row>
    <row r="20" spans="1:34" ht="29.25" customHeight="1" x14ac:dyDescent="0.25">
      <c r="A20" s="48" t="s">
        <v>29</v>
      </c>
      <c r="B20" s="49" t="s">
        <v>30</v>
      </c>
      <c r="C20" s="50" t="s">
        <v>31</v>
      </c>
      <c r="D20" s="51">
        <f t="shared" ref="D20:R20" si="2">SUM(D21,D44,D63,D178,D185,D200,D201)</f>
        <v>62658.472319217544</v>
      </c>
      <c r="E20" s="51">
        <f t="shared" si="2"/>
        <v>18390.05586697</v>
      </c>
      <c r="F20" s="51">
        <f t="shared" si="2"/>
        <v>44354.312812247539</v>
      </c>
      <c r="G20" s="51">
        <f t="shared" si="2"/>
        <v>13929.760850649924</v>
      </c>
      <c r="H20" s="51">
        <f t="shared" si="2"/>
        <v>13990.270373719999</v>
      </c>
      <c r="I20" s="51">
        <f t="shared" si="2"/>
        <v>945.91752718435725</v>
      </c>
      <c r="J20" s="51">
        <f t="shared" si="2"/>
        <v>1445.7192209399998</v>
      </c>
      <c r="K20" s="51">
        <f t="shared" si="2"/>
        <v>2628.1606075336413</v>
      </c>
      <c r="L20" s="51">
        <f t="shared" si="2"/>
        <v>2024.6092251</v>
      </c>
      <c r="M20" s="51">
        <f t="shared" si="2"/>
        <v>4034.5369225454788</v>
      </c>
      <c r="N20" s="51">
        <f t="shared" si="2"/>
        <v>4946.9811892499993</v>
      </c>
      <c r="O20" s="51">
        <f t="shared" si="2"/>
        <v>6321.1457933864476</v>
      </c>
      <c r="P20" s="51">
        <f t="shared" si="2"/>
        <v>5572.9607384299998</v>
      </c>
      <c r="Q20" s="51">
        <f t="shared" si="2"/>
        <v>30465.299530657539</v>
      </c>
      <c r="R20" s="51">
        <f t="shared" si="2"/>
        <v>-40.747569059927358</v>
      </c>
      <c r="S20" s="52">
        <f>R20/(I20+K20+M20+O20)</f>
        <v>-2.9252166994687624E-3</v>
      </c>
      <c r="T20" s="53" t="s">
        <v>32</v>
      </c>
      <c r="U20" s="6"/>
      <c r="V20" s="6"/>
      <c r="W20" s="6"/>
      <c r="X20" s="54"/>
      <c r="Y20" s="54"/>
      <c r="Z20" s="54"/>
      <c r="AA20" s="5"/>
      <c r="AB20" s="55"/>
      <c r="AC20" s="56"/>
      <c r="AD20" s="56"/>
      <c r="AE20" s="56"/>
      <c r="AF20" s="6"/>
      <c r="AG20" s="1"/>
    </row>
    <row r="21" spans="1:34" ht="31.5" x14ac:dyDescent="0.25">
      <c r="A21" s="48" t="s">
        <v>33</v>
      </c>
      <c r="B21" s="49" t="s">
        <v>34</v>
      </c>
      <c r="C21" s="50" t="s">
        <v>31</v>
      </c>
      <c r="D21" s="51">
        <f t="shared" ref="D21:R21" si="3">D22+D25+D28+D43</f>
        <v>5950.67929090696</v>
      </c>
      <c r="E21" s="51">
        <f t="shared" si="3"/>
        <v>2147.0785895399995</v>
      </c>
      <c r="F21" s="51">
        <f t="shared" si="3"/>
        <v>3803.60070136696</v>
      </c>
      <c r="G21" s="51">
        <f t="shared" si="3"/>
        <v>1436.9531836019999</v>
      </c>
      <c r="H21" s="51">
        <f t="shared" si="3"/>
        <v>1079.8279139599999</v>
      </c>
      <c r="I21" s="51">
        <f t="shared" si="3"/>
        <v>269.78190228</v>
      </c>
      <c r="J21" s="51">
        <f t="shared" si="3"/>
        <v>201.7982174</v>
      </c>
      <c r="K21" s="51">
        <f t="shared" si="3"/>
        <v>430.81891926000003</v>
      </c>
      <c r="L21" s="51">
        <f t="shared" si="3"/>
        <v>222.58655902000001</v>
      </c>
      <c r="M21" s="51">
        <f t="shared" si="3"/>
        <v>357.76874214999998</v>
      </c>
      <c r="N21" s="51">
        <f t="shared" si="3"/>
        <v>184.46013118000002</v>
      </c>
      <c r="O21" s="51">
        <f t="shared" si="3"/>
        <v>378.5836199119999</v>
      </c>
      <c r="P21" s="51">
        <f>P22+P25+P28+P43</f>
        <v>470.98300635999999</v>
      </c>
      <c r="Q21" s="51">
        <f t="shared" si="3"/>
        <v>2728.0439870869604</v>
      </c>
      <c r="R21" s="51">
        <f t="shared" si="3"/>
        <v>-361.39646932199992</v>
      </c>
      <c r="S21" s="52">
        <f t="shared" ref="S21:S32" si="4">R21/(I21+K21+M21+O21)</f>
        <v>-0.25150190934967698</v>
      </c>
      <c r="T21" s="53" t="s">
        <v>32</v>
      </c>
      <c r="U21" s="6"/>
      <c r="V21" s="6"/>
      <c r="W21" s="6"/>
      <c r="X21" s="54"/>
      <c r="Y21" s="54"/>
      <c r="Z21" s="54"/>
      <c r="AA21" s="5"/>
      <c r="AB21" s="55"/>
      <c r="AC21" s="56"/>
      <c r="AD21" s="56"/>
      <c r="AE21" s="56"/>
      <c r="AF21" s="6"/>
      <c r="AG21" s="1"/>
    </row>
    <row r="22" spans="1:34" ht="78.75" x14ac:dyDescent="0.25">
      <c r="A22" s="48" t="s">
        <v>35</v>
      </c>
      <c r="B22" s="49" t="s">
        <v>36</v>
      </c>
      <c r="C22" s="50" t="s">
        <v>31</v>
      </c>
      <c r="D22" s="51">
        <f t="shared" ref="D22:R22" si="5">D23</f>
        <v>0</v>
      </c>
      <c r="E22" s="51">
        <f t="shared" si="5"/>
        <v>0</v>
      </c>
      <c r="F22" s="51">
        <f t="shared" si="5"/>
        <v>0</v>
      </c>
      <c r="G22" s="51">
        <f t="shared" si="5"/>
        <v>0</v>
      </c>
      <c r="H22" s="51">
        <f t="shared" si="5"/>
        <v>0</v>
      </c>
      <c r="I22" s="51">
        <f t="shared" si="5"/>
        <v>0</v>
      </c>
      <c r="J22" s="51">
        <f t="shared" si="5"/>
        <v>0</v>
      </c>
      <c r="K22" s="51">
        <f t="shared" si="5"/>
        <v>0</v>
      </c>
      <c r="L22" s="51">
        <f t="shared" si="5"/>
        <v>0</v>
      </c>
      <c r="M22" s="51">
        <f t="shared" si="5"/>
        <v>0</v>
      </c>
      <c r="N22" s="51">
        <f t="shared" si="5"/>
        <v>0</v>
      </c>
      <c r="O22" s="51">
        <f t="shared" si="5"/>
        <v>0</v>
      </c>
      <c r="P22" s="51">
        <f t="shared" si="5"/>
        <v>0</v>
      </c>
      <c r="Q22" s="51">
        <f t="shared" si="5"/>
        <v>0</v>
      </c>
      <c r="R22" s="51">
        <f t="shared" si="5"/>
        <v>0</v>
      </c>
      <c r="S22" s="52">
        <v>0</v>
      </c>
      <c r="T22" s="53" t="s">
        <v>32</v>
      </c>
      <c r="U22" s="6"/>
      <c r="V22" s="6"/>
      <c r="W22" s="6"/>
      <c r="X22" s="54"/>
      <c r="Y22" s="54"/>
      <c r="Z22" s="54"/>
      <c r="AA22" s="5"/>
      <c r="AB22" s="55"/>
      <c r="AC22" s="56"/>
      <c r="AD22" s="56"/>
      <c r="AE22" s="56"/>
      <c r="AF22" s="6"/>
      <c r="AG22" s="1"/>
    </row>
    <row r="23" spans="1:34" x14ac:dyDescent="0.25">
      <c r="A23" s="48" t="s">
        <v>37</v>
      </c>
      <c r="B23" s="49" t="s">
        <v>38</v>
      </c>
      <c r="C23" s="50" t="s">
        <v>31</v>
      </c>
      <c r="D23" s="51">
        <v>0</v>
      </c>
      <c r="E23" s="51">
        <v>0</v>
      </c>
      <c r="F23" s="51">
        <v>0</v>
      </c>
      <c r="G23" s="51">
        <v>0</v>
      </c>
      <c r="H23" s="51">
        <v>0</v>
      </c>
      <c r="I23" s="51">
        <v>0</v>
      </c>
      <c r="J23" s="51">
        <v>0</v>
      </c>
      <c r="K23" s="51">
        <v>0</v>
      </c>
      <c r="L23" s="51">
        <v>0</v>
      </c>
      <c r="M23" s="51">
        <v>0</v>
      </c>
      <c r="N23" s="51">
        <v>0</v>
      </c>
      <c r="O23" s="51">
        <v>0</v>
      </c>
      <c r="P23" s="51">
        <v>0</v>
      </c>
      <c r="Q23" s="51">
        <v>0</v>
      </c>
      <c r="R23" s="51">
        <v>0</v>
      </c>
      <c r="S23" s="52">
        <v>0</v>
      </c>
      <c r="T23" s="53" t="s">
        <v>32</v>
      </c>
      <c r="U23" s="6"/>
      <c r="V23" s="6"/>
      <c r="W23" s="6"/>
      <c r="X23" s="54"/>
      <c r="Y23" s="54"/>
      <c r="Z23" s="54"/>
      <c r="AA23" s="5"/>
      <c r="AB23" s="55"/>
      <c r="AC23" s="56"/>
      <c r="AD23" s="56"/>
      <c r="AE23" s="56"/>
      <c r="AF23" s="6"/>
      <c r="AG23" s="1"/>
    </row>
    <row r="24" spans="1:34" ht="44.25" customHeight="1" x14ac:dyDescent="0.25">
      <c r="A24" s="48" t="s">
        <v>39</v>
      </c>
      <c r="B24" s="49" t="s">
        <v>40</v>
      </c>
      <c r="C24" s="50" t="s">
        <v>31</v>
      </c>
      <c r="D24" s="51">
        <v>0</v>
      </c>
      <c r="E24" s="51">
        <v>0</v>
      </c>
      <c r="F24" s="51">
        <v>0</v>
      </c>
      <c r="G24" s="51">
        <v>0</v>
      </c>
      <c r="H24" s="51">
        <v>0</v>
      </c>
      <c r="I24" s="51">
        <v>0</v>
      </c>
      <c r="J24" s="51">
        <v>0</v>
      </c>
      <c r="K24" s="51">
        <v>0</v>
      </c>
      <c r="L24" s="51">
        <v>0</v>
      </c>
      <c r="M24" s="51">
        <v>0</v>
      </c>
      <c r="N24" s="51">
        <v>0</v>
      </c>
      <c r="O24" s="51">
        <v>0</v>
      </c>
      <c r="P24" s="51">
        <v>0</v>
      </c>
      <c r="Q24" s="51">
        <v>0</v>
      </c>
      <c r="R24" s="51">
        <v>0</v>
      </c>
      <c r="S24" s="52">
        <v>0</v>
      </c>
      <c r="T24" s="53" t="s">
        <v>32</v>
      </c>
      <c r="U24" s="6"/>
      <c r="V24" s="6"/>
      <c r="W24" s="6"/>
      <c r="X24" s="54"/>
      <c r="Y24" s="54"/>
      <c r="Z24" s="54"/>
      <c r="AA24" s="5"/>
      <c r="AB24" s="55"/>
      <c r="AC24" s="56"/>
      <c r="AD24" s="56"/>
      <c r="AE24" s="56"/>
      <c r="AF24" s="6"/>
      <c r="AG24" s="1"/>
    </row>
    <row r="25" spans="1:34" ht="58.5" customHeight="1" x14ac:dyDescent="0.25">
      <c r="A25" s="48" t="s">
        <v>41</v>
      </c>
      <c r="B25" s="49" t="s">
        <v>42</v>
      </c>
      <c r="C25" s="50" t="s">
        <v>31</v>
      </c>
      <c r="D25" s="51">
        <v>0</v>
      </c>
      <c r="E25" s="51">
        <v>0</v>
      </c>
      <c r="F25" s="51">
        <v>0</v>
      </c>
      <c r="G25" s="51">
        <v>0</v>
      </c>
      <c r="H25" s="51">
        <v>0</v>
      </c>
      <c r="I25" s="51">
        <v>0</v>
      </c>
      <c r="J25" s="51">
        <v>0</v>
      </c>
      <c r="K25" s="51">
        <v>0</v>
      </c>
      <c r="L25" s="51">
        <v>0</v>
      </c>
      <c r="M25" s="51">
        <v>0</v>
      </c>
      <c r="N25" s="51">
        <v>0</v>
      </c>
      <c r="O25" s="51">
        <v>0</v>
      </c>
      <c r="P25" s="51">
        <v>0</v>
      </c>
      <c r="Q25" s="51">
        <v>0</v>
      </c>
      <c r="R25" s="51">
        <v>0</v>
      </c>
      <c r="S25" s="52">
        <v>0</v>
      </c>
      <c r="T25" s="53" t="s">
        <v>32</v>
      </c>
      <c r="U25" s="6"/>
      <c r="V25" s="6"/>
      <c r="W25" s="6"/>
      <c r="X25" s="54"/>
      <c r="Y25" s="54"/>
      <c r="Z25" s="54"/>
      <c r="AA25" s="5"/>
      <c r="AB25" s="55"/>
      <c r="AC25" s="56"/>
      <c r="AD25" s="56"/>
      <c r="AE25" s="56"/>
      <c r="AF25" s="6"/>
      <c r="AG25" s="1"/>
    </row>
    <row r="26" spans="1:34" ht="39" customHeight="1" x14ac:dyDescent="0.25">
      <c r="A26" s="48" t="s">
        <v>43</v>
      </c>
      <c r="B26" s="49" t="s">
        <v>40</v>
      </c>
      <c r="C26" s="50" t="s">
        <v>31</v>
      </c>
      <c r="D26" s="51">
        <v>0</v>
      </c>
      <c r="E26" s="51">
        <v>0</v>
      </c>
      <c r="F26" s="51">
        <v>0</v>
      </c>
      <c r="G26" s="51">
        <v>0</v>
      </c>
      <c r="H26" s="51">
        <v>0</v>
      </c>
      <c r="I26" s="51">
        <v>0</v>
      </c>
      <c r="J26" s="51">
        <v>0</v>
      </c>
      <c r="K26" s="51">
        <v>0</v>
      </c>
      <c r="L26" s="51">
        <v>0</v>
      </c>
      <c r="M26" s="51">
        <v>0</v>
      </c>
      <c r="N26" s="51">
        <v>0</v>
      </c>
      <c r="O26" s="51">
        <v>0</v>
      </c>
      <c r="P26" s="51">
        <v>0</v>
      </c>
      <c r="Q26" s="51">
        <v>0</v>
      </c>
      <c r="R26" s="51">
        <v>0</v>
      </c>
      <c r="S26" s="52">
        <v>0</v>
      </c>
      <c r="T26" s="53" t="s">
        <v>32</v>
      </c>
      <c r="U26" s="6"/>
      <c r="V26" s="6"/>
      <c r="W26" s="6"/>
      <c r="X26" s="54"/>
      <c r="Y26" s="54"/>
      <c r="Z26" s="54"/>
      <c r="AA26" s="5"/>
      <c r="AB26" s="55"/>
      <c r="AC26" s="56"/>
      <c r="AD26" s="56"/>
      <c r="AE26" s="56"/>
      <c r="AF26" s="6"/>
      <c r="AG26" s="1"/>
    </row>
    <row r="27" spans="1:34" ht="40.5" customHeight="1" x14ac:dyDescent="0.25">
      <c r="A27" s="48" t="s">
        <v>44</v>
      </c>
      <c r="B27" s="49" t="s">
        <v>40</v>
      </c>
      <c r="C27" s="50" t="s">
        <v>31</v>
      </c>
      <c r="D27" s="51">
        <v>0</v>
      </c>
      <c r="E27" s="51">
        <v>0</v>
      </c>
      <c r="F27" s="51">
        <v>0</v>
      </c>
      <c r="G27" s="51">
        <v>0</v>
      </c>
      <c r="H27" s="51">
        <v>0</v>
      </c>
      <c r="I27" s="51">
        <v>0</v>
      </c>
      <c r="J27" s="51">
        <v>0</v>
      </c>
      <c r="K27" s="51">
        <v>0</v>
      </c>
      <c r="L27" s="51">
        <v>0</v>
      </c>
      <c r="M27" s="51">
        <v>0</v>
      </c>
      <c r="N27" s="51">
        <v>0</v>
      </c>
      <c r="O27" s="51">
        <v>0</v>
      </c>
      <c r="P27" s="51">
        <v>0</v>
      </c>
      <c r="Q27" s="51">
        <v>0</v>
      </c>
      <c r="R27" s="51">
        <v>0</v>
      </c>
      <c r="S27" s="52">
        <v>0</v>
      </c>
      <c r="T27" s="53" t="s">
        <v>32</v>
      </c>
      <c r="U27" s="6"/>
      <c r="V27" s="6"/>
      <c r="W27" s="6"/>
      <c r="X27" s="54"/>
      <c r="Y27" s="54"/>
      <c r="Z27" s="54"/>
      <c r="AA27" s="5"/>
      <c r="AB27" s="55"/>
      <c r="AC27" s="56"/>
      <c r="AD27" s="56"/>
      <c r="AE27" s="56"/>
      <c r="AF27" s="6"/>
      <c r="AG27" s="1"/>
    </row>
    <row r="28" spans="1:34" ht="57" customHeight="1" x14ac:dyDescent="0.25">
      <c r="A28" s="48" t="s">
        <v>45</v>
      </c>
      <c r="B28" s="49" t="s">
        <v>46</v>
      </c>
      <c r="C28" s="50" t="s">
        <v>31</v>
      </c>
      <c r="D28" s="51">
        <f t="shared" ref="D28:R28" si="6">D29+D30+D31+D32+D34</f>
        <v>5950.67929090696</v>
      </c>
      <c r="E28" s="51">
        <f t="shared" si="6"/>
        <v>2147.0785895399995</v>
      </c>
      <c r="F28" s="51">
        <f t="shared" si="6"/>
        <v>3803.60070136696</v>
      </c>
      <c r="G28" s="51">
        <f t="shared" si="6"/>
        <v>1436.9531836019999</v>
      </c>
      <c r="H28" s="51">
        <f t="shared" si="6"/>
        <v>1079.8279139599999</v>
      </c>
      <c r="I28" s="51">
        <f t="shared" si="6"/>
        <v>269.78190228</v>
      </c>
      <c r="J28" s="51">
        <f t="shared" si="6"/>
        <v>201.7982174</v>
      </c>
      <c r="K28" s="51">
        <f t="shared" si="6"/>
        <v>430.81891926000003</v>
      </c>
      <c r="L28" s="51">
        <f t="shared" si="6"/>
        <v>222.58655902000001</v>
      </c>
      <c r="M28" s="51">
        <f t="shared" si="6"/>
        <v>357.76874214999998</v>
      </c>
      <c r="N28" s="51">
        <f t="shared" si="6"/>
        <v>184.46013118000002</v>
      </c>
      <c r="O28" s="51">
        <f t="shared" si="6"/>
        <v>378.5836199119999</v>
      </c>
      <c r="P28" s="51">
        <f t="shared" si="6"/>
        <v>470.98300635999999</v>
      </c>
      <c r="Q28" s="51">
        <f t="shared" si="6"/>
        <v>2728.0439870869604</v>
      </c>
      <c r="R28" s="51">
        <f t="shared" si="6"/>
        <v>-361.39646932199992</v>
      </c>
      <c r="S28" s="52">
        <f t="shared" si="4"/>
        <v>-0.25150190934967698</v>
      </c>
      <c r="T28" s="53" t="s">
        <v>32</v>
      </c>
      <c r="U28" s="6"/>
      <c r="V28" s="6"/>
      <c r="W28" s="6"/>
      <c r="X28" s="54"/>
      <c r="Y28" s="54"/>
      <c r="Z28" s="54"/>
      <c r="AA28" s="5"/>
      <c r="AB28" s="55"/>
      <c r="AC28" s="56"/>
      <c r="AD28" s="56"/>
      <c r="AE28" s="56"/>
      <c r="AF28" s="6"/>
      <c r="AG28" s="1"/>
    </row>
    <row r="29" spans="1:34" ht="79.5" customHeight="1" x14ac:dyDescent="0.25">
      <c r="A29" s="48" t="s">
        <v>47</v>
      </c>
      <c r="B29" s="49" t="s">
        <v>48</v>
      </c>
      <c r="C29" s="50" t="s">
        <v>31</v>
      </c>
      <c r="D29" s="51">
        <v>0</v>
      </c>
      <c r="E29" s="51">
        <v>0</v>
      </c>
      <c r="F29" s="51">
        <v>0</v>
      </c>
      <c r="G29" s="51">
        <v>0</v>
      </c>
      <c r="H29" s="51">
        <v>0</v>
      </c>
      <c r="I29" s="51">
        <v>0</v>
      </c>
      <c r="J29" s="51">
        <v>0</v>
      </c>
      <c r="K29" s="51">
        <v>0</v>
      </c>
      <c r="L29" s="51">
        <v>0</v>
      </c>
      <c r="M29" s="51">
        <v>0</v>
      </c>
      <c r="N29" s="51">
        <v>0</v>
      </c>
      <c r="O29" s="51">
        <v>0</v>
      </c>
      <c r="P29" s="51">
        <v>0</v>
      </c>
      <c r="Q29" s="51">
        <v>0</v>
      </c>
      <c r="R29" s="51">
        <v>0</v>
      </c>
      <c r="S29" s="52">
        <v>0</v>
      </c>
      <c r="T29" s="53" t="s">
        <v>32</v>
      </c>
      <c r="U29" s="6"/>
      <c r="V29" s="6"/>
      <c r="W29" s="6"/>
      <c r="X29" s="54"/>
      <c r="Y29" s="54"/>
      <c r="Z29" s="54"/>
      <c r="AA29" s="5"/>
      <c r="AB29" s="55"/>
      <c r="AC29" s="56"/>
      <c r="AD29" s="56"/>
      <c r="AE29" s="56"/>
      <c r="AF29" s="6"/>
      <c r="AG29" s="1"/>
    </row>
    <row r="30" spans="1:34" ht="90" customHeight="1" x14ac:dyDescent="0.25">
      <c r="A30" s="48" t="s">
        <v>49</v>
      </c>
      <c r="B30" s="49" t="s">
        <v>50</v>
      </c>
      <c r="C30" s="50" t="s">
        <v>31</v>
      </c>
      <c r="D30" s="51">
        <v>0</v>
      </c>
      <c r="E30" s="51">
        <v>0</v>
      </c>
      <c r="F30" s="51">
        <v>0</v>
      </c>
      <c r="G30" s="51">
        <v>0</v>
      </c>
      <c r="H30" s="51">
        <v>0</v>
      </c>
      <c r="I30" s="51">
        <v>0</v>
      </c>
      <c r="J30" s="51">
        <v>0</v>
      </c>
      <c r="K30" s="51">
        <v>0</v>
      </c>
      <c r="L30" s="51">
        <v>0</v>
      </c>
      <c r="M30" s="51">
        <v>0</v>
      </c>
      <c r="N30" s="51">
        <v>0</v>
      </c>
      <c r="O30" s="51">
        <v>0</v>
      </c>
      <c r="P30" s="51">
        <v>0</v>
      </c>
      <c r="Q30" s="51">
        <v>0</v>
      </c>
      <c r="R30" s="51">
        <v>0</v>
      </c>
      <c r="S30" s="52">
        <v>0</v>
      </c>
      <c r="T30" s="53" t="s">
        <v>32</v>
      </c>
      <c r="U30" s="6"/>
      <c r="V30" s="6"/>
      <c r="W30" s="6"/>
      <c r="X30" s="54"/>
      <c r="Y30" s="54"/>
      <c r="Z30" s="54"/>
      <c r="AA30" s="5"/>
      <c r="AB30" s="55"/>
      <c r="AC30" s="56"/>
      <c r="AD30" s="56"/>
      <c r="AE30" s="56"/>
      <c r="AF30" s="6"/>
      <c r="AG30" s="1"/>
    </row>
    <row r="31" spans="1:34" ht="84" customHeight="1" x14ac:dyDescent="0.25">
      <c r="A31" s="57" t="s">
        <v>51</v>
      </c>
      <c r="B31" s="58" t="s">
        <v>52</v>
      </c>
      <c r="C31" s="59" t="s">
        <v>31</v>
      </c>
      <c r="D31" s="51">
        <v>0</v>
      </c>
      <c r="E31" s="51">
        <v>0</v>
      </c>
      <c r="F31" s="51">
        <v>0</v>
      </c>
      <c r="G31" s="51">
        <v>0</v>
      </c>
      <c r="H31" s="51">
        <v>0</v>
      </c>
      <c r="I31" s="51">
        <v>0</v>
      </c>
      <c r="J31" s="51">
        <v>0</v>
      </c>
      <c r="K31" s="51">
        <v>0</v>
      </c>
      <c r="L31" s="51">
        <v>0</v>
      </c>
      <c r="M31" s="51">
        <v>0</v>
      </c>
      <c r="N31" s="51">
        <v>0</v>
      </c>
      <c r="O31" s="51">
        <v>0</v>
      </c>
      <c r="P31" s="51">
        <v>0</v>
      </c>
      <c r="Q31" s="51">
        <v>0</v>
      </c>
      <c r="R31" s="51">
        <v>0</v>
      </c>
      <c r="S31" s="52">
        <v>0</v>
      </c>
      <c r="T31" s="53" t="s">
        <v>32</v>
      </c>
      <c r="U31" s="6"/>
      <c r="V31" s="6"/>
      <c r="W31" s="6"/>
      <c r="X31" s="54"/>
      <c r="Y31" s="54"/>
      <c r="Z31" s="54"/>
      <c r="AA31" s="5"/>
      <c r="AB31" s="55"/>
      <c r="AC31" s="56"/>
      <c r="AD31" s="56"/>
      <c r="AE31" s="56"/>
      <c r="AF31" s="6"/>
      <c r="AG31" s="1"/>
    </row>
    <row r="32" spans="1:34" ht="99.75" customHeight="1" x14ac:dyDescent="0.25">
      <c r="A32" s="57" t="s">
        <v>53</v>
      </c>
      <c r="B32" s="58" t="s">
        <v>54</v>
      </c>
      <c r="C32" s="59" t="s">
        <v>31</v>
      </c>
      <c r="D32" s="60">
        <f t="shared" ref="D32:R32" si="7">SUM(D33)</f>
        <v>2249.9429355100001</v>
      </c>
      <c r="E32" s="60">
        <f t="shared" si="7"/>
        <v>1184.3817354899998</v>
      </c>
      <c r="F32" s="60">
        <f t="shared" si="7"/>
        <v>1065.5612000200003</v>
      </c>
      <c r="G32" s="60">
        <f>SUM(G33)</f>
        <v>1038.3614820099999</v>
      </c>
      <c r="H32" s="60">
        <f t="shared" si="7"/>
        <v>744.21166186000005</v>
      </c>
      <c r="I32" s="60">
        <f t="shared" si="7"/>
        <v>198.6346221</v>
      </c>
      <c r="J32" s="60">
        <f t="shared" si="7"/>
        <v>170.17571372999998</v>
      </c>
      <c r="K32" s="60">
        <f t="shared" si="7"/>
        <v>292.35099729000001</v>
      </c>
      <c r="L32" s="60">
        <f t="shared" si="7"/>
        <v>165.53155186000001</v>
      </c>
      <c r="M32" s="60">
        <f t="shared" si="7"/>
        <v>234.13999819</v>
      </c>
      <c r="N32" s="60">
        <f t="shared" si="7"/>
        <v>69.393779980000005</v>
      </c>
      <c r="O32" s="60">
        <f t="shared" si="7"/>
        <v>313.23586442999994</v>
      </c>
      <c r="P32" s="60">
        <f t="shared" si="7"/>
        <v>339.11061629</v>
      </c>
      <c r="Q32" s="60">
        <f t="shared" si="7"/>
        <v>321.34953816000029</v>
      </c>
      <c r="R32" s="60">
        <f t="shared" si="7"/>
        <v>-294.14982014999987</v>
      </c>
      <c r="S32" s="52">
        <f t="shared" si="4"/>
        <v>-0.28328267683870717</v>
      </c>
      <c r="T32" s="53" t="s">
        <v>32</v>
      </c>
      <c r="U32" s="6"/>
      <c r="V32" s="6"/>
      <c r="W32" s="6"/>
      <c r="X32" s="54"/>
      <c r="Y32" s="54"/>
      <c r="Z32" s="54"/>
      <c r="AA32" s="5"/>
      <c r="AB32" s="55"/>
      <c r="AC32" s="56"/>
      <c r="AD32" s="56"/>
      <c r="AE32" s="56"/>
      <c r="AF32" s="6"/>
      <c r="AG32" s="1"/>
    </row>
    <row r="33" spans="1:52" ht="57.75" customHeight="1" x14ac:dyDescent="0.25">
      <c r="A33" s="61" t="s">
        <v>53</v>
      </c>
      <c r="B33" s="62" t="s">
        <v>55</v>
      </c>
      <c r="C33" s="63" t="s">
        <v>56</v>
      </c>
      <c r="D33" s="64">
        <v>2249.9429355100001</v>
      </c>
      <c r="E33" s="65">
        <v>1184.3817354899998</v>
      </c>
      <c r="F33" s="65">
        <f>D33-E33</f>
        <v>1065.5612000200003</v>
      </c>
      <c r="G33" s="64">
        <f>I33+K33+M33+O33</f>
        <v>1038.3614820099999</v>
      </c>
      <c r="H33" s="64">
        <f>J33+L33+N33+P33</f>
        <v>744.21166186000005</v>
      </c>
      <c r="I33" s="65">
        <v>198.6346221</v>
      </c>
      <c r="J33" s="65">
        <v>170.17571372999998</v>
      </c>
      <c r="K33" s="65">
        <v>292.35099729000001</v>
      </c>
      <c r="L33" s="64">
        <v>165.53155186000001</v>
      </c>
      <c r="M33" s="65">
        <v>234.13999819</v>
      </c>
      <c r="N33" s="64">
        <v>69.393779980000005</v>
      </c>
      <c r="O33" s="64">
        <v>313.23586442999994</v>
      </c>
      <c r="P33" s="64">
        <v>339.11061629</v>
      </c>
      <c r="Q33" s="64">
        <f>F33-H33</f>
        <v>321.34953816000029</v>
      </c>
      <c r="R33" s="64">
        <f>H33-(I33+K33+M33+O33)</f>
        <v>-294.14982014999987</v>
      </c>
      <c r="S33" s="66">
        <f>R33/(I33+K33+M33+O33)</f>
        <v>-0.28328267683870717</v>
      </c>
      <c r="T33" s="67" t="s">
        <v>57</v>
      </c>
      <c r="U33" s="6"/>
      <c r="V33" s="68"/>
      <c r="W33" s="69"/>
      <c r="X33" s="54"/>
      <c r="Y33" s="54"/>
      <c r="Z33" s="54"/>
      <c r="AA33" s="5"/>
      <c r="AB33" s="55"/>
      <c r="AC33" s="56"/>
      <c r="AD33" s="56"/>
      <c r="AE33" s="56"/>
      <c r="AF33" s="6"/>
      <c r="AG33" s="1"/>
      <c r="AZ33" s="70"/>
    </row>
    <row r="34" spans="1:52" ht="78.75" x14ac:dyDescent="0.25">
      <c r="A34" s="57" t="s">
        <v>58</v>
      </c>
      <c r="B34" s="58" t="s">
        <v>59</v>
      </c>
      <c r="C34" s="59" t="s">
        <v>31</v>
      </c>
      <c r="D34" s="60">
        <f t="shared" ref="D34:R34" si="8">SUM(D35:D42)</f>
        <v>3700.7363553969599</v>
      </c>
      <c r="E34" s="60">
        <f t="shared" si="8"/>
        <v>962.69685404999996</v>
      </c>
      <c r="F34" s="60">
        <f t="shared" si="8"/>
        <v>2738.0395013469597</v>
      </c>
      <c r="G34" s="60">
        <f t="shared" si="8"/>
        <v>398.59170159199999</v>
      </c>
      <c r="H34" s="60">
        <f t="shared" si="8"/>
        <v>335.6162521</v>
      </c>
      <c r="I34" s="60">
        <f t="shared" si="8"/>
        <v>71.14728018000001</v>
      </c>
      <c r="J34" s="60">
        <f t="shared" si="8"/>
        <v>31.62250367</v>
      </c>
      <c r="K34" s="60">
        <f t="shared" si="8"/>
        <v>138.46792197000002</v>
      </c>
      <c r="L34" s="60">
        <f t="shared" si="8"/>
        <v>57.055007160000002</v>
      </c>
      <c r="M34" s="60">
        <f t="shared" si="8"/>
        <v>123.62874395999999</v>
      </c>
      <c r="N34" s="60">
        <f t="shared" si="8"/>
        <v>115.06635120000001</v>
      </c>
      <c r="O34" s="60">
        <f t="shared" si="8"/>
        <v>65.347755481999997</v>
      </c>
      <c r="P34" s="60">
        <f t="shared" si="8"/>
        <v>131.87239006999999</v>
      </c>
      <c r="Q34" s="60">
        <f t="shared" si="8"/>
        <v>2406.6944489269599</v>
      </c>
      <c r="R34" s="60">
        <f t="shared" si="8"/>
        <v>-67.246649172000019</v>
      </c>
      <c r="S34" s="52">
        <f>R34/(I34+K34+M34+O34)</f>
        <v>-0.16871061013917932</v>
      </c>
      <c r="T34" s="71" t="s">
        <v>32</v>
      </c>
      <c r="U34" s="6"/>
      <c r="V34" s="6"/>
      <c r="W34" s="6"/>
      <c r="X34" s="54"/>
      <c r="Y34" s="54"/>
      <c r="Z34" s="54"/>
      <c r="AA34" s="5"/>
      <c r="AB34" s="55"/>
      <c r="AC34" s="56"/>
      <c r="AD34" s="56"/>
      <c r="AE34" s="56"/>
      <c r="AF34" s="6"/>
      <c r="AG34" s="1"/>
    </row>
    <row r="35" spans="1:52" ht="31.5" x14ac:dyDescent="0.25">
      <c r="A35" s="72" t="s">
        <v>58</v>
      </c>
      <c r="B35" s="62" t="s">
        <v>60</v>
      </c>
      <c r="C35" s="63" t="s">
        <v>61</v>
      </c>
      <c r="D35" s="64">
        <v>1172.7234083799997</v>
      </c>
      <c r="E35" s="64">
        <v>848.23001416999989</v>
      </c>
      <c r="F35" s="64">
        <f t="shared" ref="F35:F42" si="9">D35-E35</f>
        <v>324.49339420999979</v>
      </c>
      <c r="G35" s="64">
        <f>I35+K35+M35+O35</f>
        <v>92.800000000000011</v>
      </c>
      <c r="H35" s="64">
        <f t="shared" ref="H35:H42" si="10">J35+L35+N35+P35</f>
        <v>82.487035820000017</v>
      </c>
      <c r="I35" s="64">
        <v>10.4919624</v>
      </c>
      <c r="J35" s="64">
        <v>4.2260806000000004</v>
      </c>
      <c r="K35" s="64">
        <v>28.768019260000003</v>
      </c>
      <c r="L35" s="64">
        <v>8.4583253799999998</v>
      </c>
      <c r="M35" s="64">
        <v>32.687675030000001</v>
      </c>
      <c r="N35" s="64">
        <v>42.996804720000007</v>
      </c>
      <c r="O35" s="64">
        <v>20.852343310000002</v>
      </c>
      <c r="P35" s="64">
        <v>26.805825120000002</v>
      </c>
      <c r="Q35" s="64">
        <f t="shared" ref="Q35:Q42" si="11">F35-H35</f>
        <v>242.00635838999978</v>
      </c>
      <c r="R35" s="64">
        <f t="shared" ref="R35:R42" si="12">H35-(I35+K35+M35+O35)</f>
        <v>-10.312964179999994</v>
      </c>
      <c r="S35" s="66">
        <f t="shared" ref="S35:S47" si="13">R35/(I35+K35+M35+O35)</f>
        <v>-0.111131079525862</v>
      </c>
      <c r="T35" s="73" t="s">
        <v>62</v>
      </c>
      <c r="U35" s="6"/>
      <c r="V35" s="68"/>
      <c r="W35" s="69"/>
      <c r="X35" s="54"/>
      <c r="Y35" s="54"/>
      <c r="Z35" s="54"/>
      <c r="AA35" s="5"/>
      <c r="AB35" s="55"/>
      <c r="AC35" s="56"/>
      <c r="AD35" s="56"/>
      <c r="AE35" s="56"/>
      <c r="AF35" s="6"/>
      <c r="AG35" s="1"/>
      <c r="AZ35" s="74"/>
    </row>
    <row r="36" spans="1:52" ht="94.5" x14ac:dyDescent="0.25">
      <c r="A36" s="72" t="s">
        <v>58</v>
      </c>
      <c r="B36" s="62" t="s">
        <v>63</v>
      </c>
      <c r="C36" s="63" t="s">
        <v>64</v>
      </c>
      <c r="D36" s="64" t="s">
        <v>32</v>
      </c>
      <c r="E36" s="64" t="s">
        <v>32</v>
      </c>
      <c r="F36" s="64" t="s">
        <v>32</v>
      </c>
      <c r="G36" s="64" t="s">
        <v>32</v>
      </c>
      <c r="H36" s="64">
        <f t="shared" si="10"/>
        <v>0.81087598000000005</v>
      </c>
      <c r="I36" s="64" t="s">
        <v>32</v>
      </c>
      <c r="J36" s="64">
        <v>0</v>
      </c>
      <c r="K36" s="64" t="s">
        <v>32</v>
      </c>
      <c r="L36" s="64">
        <v>0</v>
      </c>
      <c r="M36" s="64" t="s">
        <v>32</v>
      </c>
      <c r="N36" s="64">
        <v>0.22031110000000001</v>
      </c>
      <c r="O36" s="64" t="s">
        <v>32</v>
      </c>
      <c r="P36" s="64">
        <v>0.59056488000000007</v>
      </c>
      <c r="Q36" s="64" t="s">
        <v>32</v>
      </c>
      <c r="R36" s="64" t="s">
        <v>32</v>
      </c>
      <c r="S36" s="66" t="s">
        <v>32</v>
      </c>
      <c r="T36" s="67" t="s">
        <v>65</v>
      </c>
      <c r="U36" s="6"/>
      <c r="V36" s="68"/>
      <c r="W36" s="69"/>
      <c r="X36" s="54"/>
      <c r="Y36" s="54"/>
      <c r="Z36" s="54"/>
      <c r="AA36" s="5"/>
      <c r="AB36" s="55"/>
      <c r="AC36" s="56"/>
      <c r="AD36" s="56"/>
      <c r="AE36" s="56"/>
      <c r="AF36" s="6"/>
      <c r="AG36" s="1"/>
      <c r="AZ36" s="74"/>
    </row>
    <row r="37" spans="1:52" ht="47.25" x14ac:dyDescent="0.25">
      <c r="A37" s="72" t="s">
        <v>58</v>
      </c>
      <c r="B37" s="62" t="s">
        <v>66</v>
      </c>
      <c r="C37" s="75" t="s">
        <v>67</v>
      </c>
      <c r="D37" s="64">
        <v>91.77394799999999</v>
      </c>
      <c r="E37" s="64">
        <v>30.589774800000001</v>
      </c>
      <c r="F37" s="64">
        <f t="shared" si="9"/>
        <v>61.184173199999989</v>
      </c>
      <c r="G37" s="64">
        <f t="shared" ref="G37:G42" si="14">I37+K37+M37+O37</f>
        <v>50.131272000000003</v>
      </c>
      <c r="H37" s="64">
        <f t="shared" si="10"/>
        <v>45.643553090000005</v>
      </c>
      <c r="I37" s="64">
        <v>4.6834351200000004</v>
      </c>
      <c r="J37" s="64">
        <v>0</v>
      </c>
      <c r="K37" s="64">
        <v>14.294156639999999</v>
      </c>
      <c r="L37" s="64">
        <v>2.3402494100000002</v>
      </c>
      <c r="M37" s="64">
        <v>18.415251439999999</v>
      </c>
      <c r="N37" s="64">
        <v>30.487926420000004</v>
      </c>
      <c r="O37" s="64">
        <v>12.738428799999999</v>
      </c>
      <c r="P37" s="64">
        <v>12.81537726</v>
      </c>
      <c r="Q37" s="64">
        <f t="shared" si="11"/>
        <v>15.540620109999985</v>
      </c>
      <c r="R37" s="64">
        <f t="shared" si="12"/>
        <v>-4.4877189099999981</v>
      </c>
      <c r="S37" s="66">
        <f t="shared" si="13"/>
        <v>-8.9519350516380228E-2</v>
      </c>
      <c r="T37" s="67" t="s">
        <v>32</v>
      </c>
      <c r="U37" s="6"/>
      <c r="V37" s="68"/>
      <c r="W37" s="69"/>
      <c r="X37" s="54"/>
      <c r="Y37" s="54"/>
      <c r="Z37" s="54"/>
      <c r="AA37" s="5"/>
      <c r="AB37" s="55"/>
      <c r="AC37" s="56"/>
      <c r="AD37" s="56"/>
      <c r="AE37" s="56"/>
      <c r="AF37" s="6"/>
      <c r="AG37" s="1"/>
      <c r="AZ37" s="74"/>
    </row>
    <row r="38" spans="1:52" ht="78.75" x14ac:dyDescent="0.25">
      <c r="A38" s="72" t="s">
        <v>58</v>
      </c>
      <c r="B38" s="62" t="s">
        <v>68</v>
      </c>
      <c r="C38" s="75" t="s">
        <v>69</v>
      </c>
      <c r="D38" s="64">
        <v>76.794552011999997</v>
      </c>
      <c r="E38" s="64">
        <v>1.73173668</v>
      </c>
      <c r="F38" s="64">
        <f t="shared" si="9"/>
        <v>75.062815332</v>
      </c>
      <c r="G38" s="64">
        <f t="shared" si="14"/>
        <v>75.062815332</v>
      </c>
      <c r="H38" s="64">
        <f t="shared" si="10"/>
        <v>52.041896739999999</v>
      </c>
      <c r="I38" s="64">
        <v>9.4745318800000007</v>
      </c>
      <c r="J38" s="64">
        <v>0</v>
      </c>
      <c r="K38" s="64">
        <v>24.625237990000002</v>
      </c>
      <c r="L38" s="64">
        <v>7.6671517299999996</v>
      </c>
      <c r="M38" s="64">
        <v>24.443830670000001</v>
      </c>
      <c r="N38" s="64">
        <v>24.575605530000004</v>
      </c>
      <c r="O38" s="64">
        <v>16.519214792</v>
      </c>
      <c r="P38" s="64">
        <v>19.799139479999997</v>
      </c>
      <c r="Q38" s="64">
        <f t="shared" si="11"/>
        <v>23.020918592000001</v>
      </c>
      <c r="R38" s="64">
        <f t="shared" si="12"/>
        <v>-23.020918592000001</v>
      </c>
      <c r="S38" s="66">
        <f t="shared" si="13"/>
        <v>-0.30668871784490559</v>
      </c>
      <c r="T38" s="67" t="s">
        <v>70</v>
      </c>
      <c r="U38" s="6"/>
      <c r="V38" s="68"/>
      <c r="W38" s="69"/>
      <c r="X38" s="54"/>
      <c r="Y38" s="54"/>
      <c r="Z38" s="54"/>
      <c r="AA38" s="5"/>
      <c r="AB38" s="55"/>
      <c r="AC38" s="56"/>
      <c r="AD38" s="56"/>
      <c r="AE38" s="56"/>
      <c r="AF38" s="6"/>
      <c r="AG38" s="1"/>
      <c r="AZ38" s="74"/>
    </row>
    <row r="39" spans="1:52" ht="47.25" x14ac:dyDescent="0.25">
      <c r="A39" s="72" t="s">
        <v>58</v>
      </c>
      <c r="B39" s="62" t="s">
        <v>71</v>
      </c>
      <c r="C39" s="75" t="s">
        <v>72</v>
      </c>
      <c r="D39" s="64">
        <v>43.458827460000002</v>
      </c>
      <c r="E39" s="64">
        <v>11.080545099999998</v>
      </c>
      <c r="F39" s="64">
        <f t="shared" si="9"/>
        <v>32.37828236</v>
      </c>
      <c r="G39" s="64">
        <f t="shared" si="14"/>
        <v>0.68276328000000008</v>
      </c>
      <c r="H39" s="64">
        <f t="shared" si="10"/>
        <v>0.68276327999999997</v>
      </c>
      <c r="I39" s="64">
        <v>0.68276328000000008</v>
      </c>
      <c r="J39" s="64">
        <v>0.68276327999999997</v>
      </c>
      <c r="K39" s="64">
        <v>0</v>
      </c>
      <c r="L39" s="64">
        <v>0</v>
      </c>
      <c r="M39" s="64">
        <v>0</v>
      </c>
      <c r="N39" s="64">
        <v>0</v>
      </c>
      <c r="O39" s="64">
        <v>0</v>
      </c>
      <c r="P39" s="64">
        <v>0</v>
      </c>
      <c r="Q39" s="64">
        <f t="shared" si="11"/>
        <v>31.69551908</v>
      </c>
      <c r="R39" s="64">
        <f t="shared" si="12"/>
        <v>0</v>
      </c>
      <c r="S39" s="66">
        <f t="shared" si="13"/>
        <v>0</v>
      </c>
      <c r="T39" s="67" t="s">
        <v>32</v>
      </c>
      <c r="U39" s="6"/>
      <c r="V39" s="68"/>
      <c r="W39" s="69"/>
      <c r="X39" s="54"/>
      <c r="Y39" s="54"/>
      <c r="Z39" s="54"/>
      <c r="AA39" s="5"/>
      <c r="AB39" s="55"/>
      <c r="AC39" s="56"/>
      <c r="AD39" s="56"/>
      <c r="AE39" s="56"/>
      <c r="AF39" s="6"/>
      <c r="AG39" s="1"/>
      <c r="AZ39" s="74"/>
    </row>
    <row r="40" spans="1:52" ht="62.25" customHeight="1" x14ac:dyDescent="0.25">
      <c r="A40" s="72" t="s">
        <v>58</v>
      </c>
      <c r="B40" s="62" t="s">
        <v>73</v>
      </c>
      <c r="C40" s="75" t="s">
        <v>74</v>
      </c>
      <c r="D40" s="64" t="s">
        <v>32</v>
      </c>
      <c r="E40" s="64" t="s">
        <v>32</v>
      </c>
      <c r="F40" s="64" t="s">
        <v>32</v>
      </c>
      <c r="G40" s="64" t="s">
        <v>32</v>
      </c>
      <c r="H40" s="64">
        <f t="shared" si="10"/>
        <v>3.4603237000000004</v>
      </c>
      <c r="I40" s="64" t="s">
        <v>32</v>
      </c>
      <c r="J40" s="64">
        <v>3.5638237000000004</v>
      </c>
      <c r="K40" s="64" t="s">
        <v>32</v>
      </c>
      <c r="L40" s="64">
        <v>0</v>
      </c>
      <c r="M40" s="64" t="s">
        <v>32</v>
      </c>
      <c r="N40" s="64">
        <v>0</v>
      </c>
      <c r="O40" s="64" t="s">
        <v>32</v>
      </c>
      <c r="P40" s="64">
        <v>-0.10349999999999999</v>
      </c>
      <c r="Q40" s="64" t="s">
        <v>32</v>
      </c>
      <c r="R40" s="64" t="s">
        <v>32</v>
      </c>
      <c r="S40" s="66" t="s">
        <v>32</v>
      </c>
      <c r="T40" s="67" t="s">
        <v>75</v>
      </c>
      <c r="U40" s="6"/>
      <c r="V40" s="68"/>
      <c r="W40" s="69"/>
      <c r="X40" s="54"/>
      <c r="Y40" s="54"/>
      <c r="Z40" s="54"/>
      <c r="AA40" s="5"/>
      <c r="AB40" s="55"/>
      <c r="AC40" s="56"/>
      <c r="AD40" s="56"/>
      <c r="AE40" s="56"/>
      <c r="AF40" s="6"/>
      <c r="AG40" s="1"/>
      <c r="AZ40" s="74"/>
    </row>
    <row r="41" spans="1:52" ht="75.75" customHeight="1" x14ac:dyDescent="0.25">
      <c r="A41" s="72" t="s">
        <v>58</v>
      </c>
      <c r="B41" s="62" t="s">
        <v>76</v>
      </c>
      <c r="C41" s="75" t="s">
        <v>77</v>
      </c>
      <c r="D41" s="64">
        <v>78.192662040000016</v>
      </c>
      <c r="E41" s="64">
        <v>54.563895300000013</v>
      </c>
      <c r="F41" s="64">
        <f t="shared" si="9"/>
        <v>23.628766740000003</v>
      </c>
      <c r="G41" s="64">
        <f t="shared" si="14"/>
        <v>1.7203801200000053</v>
      </c>
      <c r="H41" s="64">
        <f t="shared" si="10"/>
        <v>1.72038012</v>
      </c>
      <c r="I41" s="64">
        <v>1.7203801200000053</v>
      </c>
      <c r="J41" s="64">
        <v>1.72038012</v>
      </c>
      <c r="K41" s="64">
        <v>0</v>
      </c>
      <c r="L41" s="64">
        <v>0</v>
      </c>
      <c r="M41" s="64">
        <v>0</v>
      </c>
      <c r="N41" s="64">
        <v>0</v>
      </c>
      <c r="O41" s="64">
        <v>0</v>
      </c>
      <c r="P41" s="64">
        <v>0</v>
      </c>
      <c r="Q41" s="64">
        <f t="shared" si="11"/>
        <v>21.908386620000002</v>
      </c>
      <c r="R41" s="64">
        <f t="shared" si="12"/>
        <v>-5.3290705182007514E-15</v>
      </c>
      <c r="S41" s="66">
        <f t="shared" si="13"/>
        <v>-3.0976122406022309E-15</v>
      </c>
      <c r="T41" s="67" t="s">
        <v>32</v>
      </c>
      <c r="U41" s="6"/>
      <c r="V41" s="68"/>
      <c r="W41" s="69"/>
      <c r="X41" s="54"/>
      <c r="Y41" s="54"/>
      <c r="Z41" s="54"/>
      <c r="AA41" s="5"/>
      <c r="AB41" s="55"/>
      <c r="AC41" s="56"/>
      <c r="AD41" s="56"/>
      <c r="AE41" s="56"/>
      <c r="AF41" s="6"/>
      <c r="AG41" s="1"/>
      <c r="AZ41" s="74"/>
    </row>
    <row r="42" spans="1:52" ht="166.5" customHeight="1" x14ac:dyDescent="0.25">
      <c r="A42" s="72" t="s">
        <v>58</v>
      </c>
      <c r="B42" s="62" t="s">
        <v>78</v>
      </c>
      <c r="C42" s="75" t="s">
        <v>79</v>
      </c>
      <c r="D42" s="64">
        <v>2237.7929575049602</v>
      </c>
      <c r="E42" s="64">
        <v>16.500888</v>
      </c>
      <c r="F42" s="64">
        <f t="shared" si="9"/>
        <v>2221.2920695049602</v>
      </c>
      <c r="G42" s="64">
        <f t="shared" si="14"/>
        <v>178.19447086</v>
      </c>
      <c r="H42" s="64">
        <f t="shared" si="10"/>
        <v>148.76942336999997</v>
      </c>
      <c r="I42" s="64">
        <v>44.09420738</v>
      </c>
      <c r="J42" s="64">
        <v>21.429455969999999</v>
      </c>
      <c r="K42" s="64">
        <v>70.780508080000004</v>
      </c>
      <c r="L42" s="64">
        <v>38.589280639999998</v>
      </c>
      <c r="M42" s="64">
        <v>48.081986819999997</v>
      </c>
      <c r="N42" s="64">
        <v>16.785703430000002</v>
      </c>
      <c r="O42" s="64">
        <v>15.237768579999999</v>
      </c>
      <c r="P42" s="64">
        <v>71.964983329999981</v>
      </c>
      <c r="Q42" s="64">
        <f t="shared" si="11"/>
        <v>2072.5226461349603</v>
      </c>
      <c r="R42" s="64">
        <f t="shared" si="12"/>
        <v>-29.425047490000026</v>
      </c>
      <c r="S42" s="66">
        <f t="shared" si="13"/>
        <v>-0.16512884686033868</v>
      </c>
      <c r="T42" s="67" t="s">
        <v>80</v>
      </c>
      <c r="U42" s="6"/>
      <c r="V42" s="68"/>
      <c r="W42" s="69"/>
      <c r="X42" s="54"/>
      <c r="Y42" s="54"/>
      <c r="Z42" s="54"/>
      <c r="AA42" s="5"/>
      <c r="AB42" s="55"/>
      <c r="AC42" s="56"/>
      <c r="AD42" s="56"/>
      <c r="AE42" s="56"/>
      <c r="AF42" s="6"/>
      <c r="AG42" s="1"/>
      <c r="AZ42" s="74"/>
    </row>
    <row r="43" spans="1:52" ht="31.5" x14ac:dyDescent="0.25">
      <c r="A43" s="48" t="s">
        <v>81</v>
      </c>
      <c r="B43" s="49" t="s">
        <v>82</v>
      </c>
      <c r="C43" s="50" t="s">
        <v>31</v>
      </c>
      <c r="D43" s="51">
        <v>0</v>
      </c>
      <c r="E43" s="51">
        <v>0</v>
      </c>
      <c r="F43" s="51">
        <v>0</v>
      </c>
      <c r="G43" s="51">
        <v>0</v>
      </c>
      <c r="H43" s="51">
        <v>0</v>
      </c>
      <c r="I43" s="51">
        <v>0</v>
      </c>
      <c r="J43" s="51">
        <v>0</v>
      </c>
      <c r="K43" s="51">
        <v>0</v>
      </c>
      <c r="L43" s="51">
        <v>0</v>
      </c>
      <c r="M43" s="51">
        <v>0</v>
      </c>
      <c r="N43" s="51">
        <v>0</v>
      </c>
      <c r="O43" s="51">
        <v>0</v>
      </c>
      <c r="P43" s="51">
        <v>0</v>
      </c>
      <c r="Q43" s="51">
        <v>0</v>
      </c>
      <c r="R43" s="51">
        <v>0</v>
      </c>
      <c r="S43" s="52">
        <v>0</v>
      </c>
      <c r="T43" s="53" t="s">
        <v>32</v>
      </c>
      <c r="U43" s="6"/>
      <c r="V43" s="6"/>
      <c r="W43" s="6"/>
      <c r="X43" s="54"/>
      <c r="Y43" s="54"/>
      <c r="Z43" s="54"/>
      <c r="AA43" s="5"/>
      <c r="AB43" s="55"/>
      <c r="AC43" s="56"/>
      <c r="AD43" s="56"/>
      <c r="AE43" s="56"/>
      <c r="AF43" s="6"/>
      <c r="AG43" s="1"/>
    </row>
    <row r="44" spans="1:52" ht="47.25" x14ac:dyDescent="0.25">
      <c r="A44" s="48" t="s">
        <v>83</v>
      </c>
      <c r="B44" s="49" t="s">
        <v>84</v>
      </c>
      <c r="C44" s="50" t="s">
        <v>31</v>
      </c>
      <c r="D44" s="51">
        <f t="shared" ref="D44:R44" si="15">SUM(D45,D48,D52,D54)</f>
        <v>2519.5188296019996</v>
      </c>
      <c r="E44" s="51">
        <f t="shared" si="15"/>
        <v>1194.8149206600001</v>
      </c>
      <c r="F44" s="51">
        <f t="shared" si="15"/>
        <v>1324.703908942</v>
      </c>
      <c r="G44" s="51">
        <f t="shared" si="15"/>
        <v>582.89516564199994</v>
      </c>
      <c r="H44" s="51">
        <f t="shared" si="15"/>
        <v>484.06926248000002</v>
      </c>
      <c r="I44" s="51">
        <f t="shared" si="15"/>
        <v>83.366123610000002</v>
      </c>
      <c r="J44" s="51">
        <f t="shared" si="15"/>
        <v>89.561130640000016</v>
      </c>
      <c r="K44" s="51">
        <f t="shared" si="15"/>
        <v>105.12649143599999</v>
      </c>
      <c r="L44" s="51">
        <f t="shared" si="15"/>
        <v>56.277297329999989</v>
      </c>
      <c r="M44" s="51">
        <f t="shared" si="15"/>
        <v>155.75045025</v>
      </c>
      <c r="N44" s="51">
        <f t="shared" si="15"/>
        <v>72.394210900000004</v>
      </c>
      <c r="O44" s="51">
        <f t="shared" si="15"/>
        <v>238.652100346</v>
      </c>
      <c r="P44" s="51">
        <f t="shared" si="15"/>
        <v>265.83662361</v>
      </c>
      <c r="Q44" s="51">
        <f t="shared" si="15"/>
        <v>840.63464646200009</v>
      </c>
      <c r="R44" s="51">
        <f t="shared" si="15"/>
        <v>-98.825903161999918</v>
      </c>
      <c r="S44" s="52">
        <f t="shared" si="13"/>
        <v>-0.16954318544253699</v>
      </c>
      <c r="T44" s="53" t="s">
        <v>32</v>
      </c>
      <c r="U44" s="6"/>
      <c r="V44" s="6"/>
      <c r="W44" s="6"/>
      <c r="X44" s="54"/>
      <c r="Y44" s="54"/>
      <c r="Z44" s="54"/>
      <c r="AA44" s="5"/>
      <c r="AB44" s="55"/>
      <c r="AC44" s="56"/>
      <c r="AD44" s="56"/>
      <c r="AE44" s="56"/>
      <c r="AF44" s="6"/>
      <c r="AG44" s="1"/>
    </row>
    <row r="45" spans="1:52" ht="31.5" x14ac:dyDescent="0.25">
      <c r="A45" s="48" t="s">
        <v>85</v>
      </c>
      <c r="B45" s="49" t="s">
        <v>86</v>
      </c>
      <c r="C45" s="50" t="s">
        <v>31</v>
      </c>
      <c r="D45" s="60">
        <f t="shared" ref="D45:R45" si="16">SUM(D46:D47)</f>
        <v>817.32446489199992</v>
      </c>
      <c r="E45" s="60">
        <f t="shared" si="16"/>
        <v>202.86825985999999</v>
      </c>
      <c r="F45" s="60">
        <f t="shared" si="16"/>
        <v>614.45620503199996</v>
      </c>
      <c r="G45" s="60">
        <f>SUM(G46:G47)</f>
        <v>136.30414464200001</v>
      </c>
      <c r="H45" s="60">
        <f t="shared" si="16"/>
        <v>122.64742075000001</v>
      </c>
      <c r="I45" s="60">
        <f t="shared" si="16"/>
        <v>61.52574465</v>
      </c>
      <c r="J45" s="60">
        <f t="shared" si="16"/>
        <v>61.491673960000007</v>
      </c>
      <c r="K45" s="60">
        <f t="shared" si="16"/>
        <v>27.961172029999997</v>
      </c>
      <c r="L45" s="60">
        <f t="shared" si="16"/>
        <v>27.304790779999998</v>
      </c>
      <c r="M45" s="60">
        <f t="shared" si="16"/>
        <v>38.196282122000007</v>
      </c>
      <c r="N45" s="60">
        <f t="shared" si="16"/>
        <v>10.02711775</v>
      </c>
      <c r="O45" s="60">
        <f t="shared" si="16"/>
        <v>8.620945840000001</v>
      </c>
      <c r="P45" s="60">
        <f t="shared" si="16"/>
        <v>23.823838259999999</v>
      </c>
      <c r="Q45" s="60">
        <f t="shared" si="16"/>
        <v>491.80878428199998</v>
      </c>
      <c r="R45" s="60">
        <f t="shared" si="16"/>
        <v>-13.656723891999993</v>
      </c>
      <c r="S45" s="52">
        <f t="shared" si="13"/>
        <v>-0.10019302001321453</v>
      </c>
      <c r="T45" s="53" t="s">
        <v>32</v>
      </c>
      <c r="U45" s="6"/>
      <c r="V45" s="6"/>
      <c r="W45" s="6"/>
      <c r="X45" s="54"/>
      <c r="Y45" s="54"/>
      <c r="Z45" s="54"/>
      <c r="AA45" s="5"/>
      <c r="AB45" s="55"/>
      <c r="AC45" s="56"/>
      <c r="AD45" s="56"/>
      <c r="AE45" s="56"/>
      <c r="AF45" s="6"/>
      <c r="AG45" s="1"/>
    </row>
    <row r="46" spans="1:52" ht="30" customHeight="1" x14ac:dyDescent="0.25">
      <c r="A46" s="72" t="s">
        <v>85</v>
      </c>
      <c r="B46" s="76" t="s">
        <v>87</v>
      </c>
      <c r="C46" s="77" t="s">
        <v>88</v>
      </c>
      <c r="D46" s="64">
        <v>335.70800178799999</v>
      </c>
      <c r="E46" s="64">
        <v>202.86825985999999</v>
      </c>
      <c r="F46" s="64">
        <f t="shared" ref="F46:F47" si="17">D46-E46</f>
        <v>132.839741928</v>
      </c>
      <c r="G46" s="64">
        <f t="shared" ref="G46:H47" si="18">I46+K46+M46+O46</f>
        <v>132.83974193</v>
      </c>
      <c r="H46" s="64">
        <f t="shared" si="18"/>
        <v>120.36014800000001</v>
      </c>
      <c r="I46" s="64">
        <v>61.52574465</v>
      </c>
      <c r="J46" s="64">
        <v>61.491673960000007</v>
      </c>
      <c r="K46" s="64">
        <v>27.961172029999997</v>
      </c>
      <c r="L46" s="64">
        <v>27.304790779999998</v>
      </c>
      <c r="M46" s="64">
        <v>34.731879410000005</v>
      </c>
      <c r="N46" s="64">
        <v>10.02711775</v>
      </c>
      <c r="O46" s="64">
        <v>8.620945840000001</v>
      </c>
      <c r="P46" s="64">
        <v>21.536565509999999</v>
      </c>
      <c r="Q46" s="64">
        <f t="shared" ref="Q46:Q47" si="19">F46-H46</f>
        <v>12.479593927999986</v>
      </c>
      <c r="R46" s="64">
        <f t="shared" ref="R46:R47" si="20">H46-(I46+K46+M46+O46)</f>
        <v>-12.479593929999993</v>
      </c>
      <c r="S46" s="66">
        <f t="shared" si="13"/>
        <v>-9.394473181509283E-2</v>
      </c>
      <c r="T46" s="67" t="s">
        <v>32</v>
      </c>
      <c r="U46" s="6"/>
      <c r="V46" s="68"/>
      <c r="W46" s="69"/>
      <c r="X46" s="54"/>
      <c r="Y46" s="54"/>
      <c r="Z46" s="54"/>
      <c r="AA46" s="5"/>
      <c r="AB46" s="55"/>
      <c r="AC46" s="56"/>
      <c r="AD46" s="56"/>
      <c r="AE46" s="56"/>
      <c r="AF46" s="6"/>
      <c r="AG46" s="1"/>
      <c r="AZ46" s="74"/>
    </row>
    <row r="47" spans="1:52" ht="30" customHeight="1" x14ac:dyDescent="0.25">
      <c r="A47" s="72" t="s">
        <v>85</v>
      </c>
      <c r="B47" s="76" t="s">
        <v>89</v>
      </c>
      <c r="C47" s="77" t="s">
        <v>90</v>
      </c>
      <c r="D47" s="64">
        <v>481.61646310399999</v>
      </c>
      <c r="E47" s="64">
        <v>0</v>
      </c>
      <c r="F47" s="64">
        <f t="shared" si="17"/>
        <v>481.61646310399999</v>
      </c>
      <c r="G47" s="64">
        <f t="shared" si="18"/>
        <v>3.4644027120000001</v>
      </c>
      <c r="H47" s="64">
        <f t="shared" si="18"/>
        <v>2.2872727500000001</v>
      </c>
      <c r="I47" s="64">
        <v>0</v>
      </c>
      <c r="J47" s="64">
        <v>0</v>
      </c>
      <c r="K47" s="64">
        <v>0</v>
      </c>
      <c r="L47" s="64">
        <v>0</v>
      </c>
      <c r="M47" s="64">
        <v>3.4644027120000001</v>
      </c>
      <c r="N47" s="64">
        <v>0</v>
      </c>
      <c r="O47" s="64">
        <v>0</v>
      </c>
      <c r="P47" s="64">
        <v>2.2872727500000001</v>
      </c>
      <c r="Q47" s="64">
        <f t="shared" si="19"/>
        <v>479.32919035399999</v>
      </c>
      <c r="R47" s="64">
        <f t="shared" si="20"/>
        <v>-1.177129962</v>
      </c>
      <c r="S47" s="66">
        <f t="shared" si="13"/>
        <v>-0.33977861693811073</v>
      </c>
      <c r="T47" s="67" t="s">
        <v>91</v>
      </c>
      <c r="U47" s="6"/>
      <c r="V47" s="68"/>
      <c r="W47" s="69"/>
      <c r="X47" s="54"/>
      <c r="Y47" s="54"/>
      <c r="Z47" s="54"/>
      <c r="AA47" s="5"/>
      <c r="AB47" s="55"/>
      <c r="AC47" s="56"/>
      <c r="AD47" s="56"/>
      <c r="AE47" s="56"/>
      <c r="AF47" s="6"/>
      <c r="AG47" s="1"/>
      <c r="AZ47" s="74"/>
    </row>
    <row r="48" spans="1:52" x14ac:dyDescent="0.25">
      <c r="A48" s="57" t="s">
        <v>92</v>
      </c>
      <c r="B48" s="58" t="s">
        <v>93</v>
      </c>
      <c r="C48" s="59" t="s">
        <v>31</v>
      </c>
      <c r="D48" s="51">
        <f t="shared" ref="D48:R48" si="21">SUM(D49:D51)</f>
        <v>211.98594691199997</v>
      </c>
      <c r="E48" s="51">
        <f t="shared" si="21"/>
        <v>161.38994828999998</v>
      </c>
      <c r="F48" s="51">
        <f t="shared" si="21"/>
        <v>50.595998621999989</v>
      </c>
      <c r="G48" s="51">
        <f t="shared" si="21"/>
        <v>51.963965132000006</v>
      </c>
      <c r="H48" s="51">
        <f t="shared" si="21"/>
        <v>13.899489239999999</v>
      </c>
      <c r="I48" s="51">
        <f t="shared" si="21"/>
        <v>15.321976270000004</v>
      </c>
      <c r="J48" s="51">
        <f t="shared" si="21"/>
        <v>13.70909838</v>
      </c>
      <c r="K48" s="51">
        <f t="shared" si="21"/>
        <v>8.3633732400000014</v>
      </c>
      <c r="L48" s="51">
        <f t="shared" si="21"/>
        <v>0.40298400000000012</v>
      </c>
      <c r="M48" s="51">
        <f t="shared" si="21"/>
        <v>16.254304824000002</v>
      </c>
      <c r="N48" s="51">
        <f t="shared" si="21"/>
        <v>2.9067999799999997</v>
      </c>
      <c r="O48" s="51">
        <f t="shared" si="21"/>
        <v>12.024310797999998</v>
      </c>
      <c r="P48" s="51">
        <f t="shared" si="21"/>
        <v>-3.1193931199999998</v>
      </c>
      <c r="Q48" s="51">
        <f t="shared" si="21"/>
        <v>36.696509381999995</v>
      </c>
      <c r="R48" s="51">
        <f t="shared" si="21"/>
        <v>-38.064475892000004</v>
      </c>
      <c r="S48" s="52">
        <f>R48/(I48+K48+M48+O48)</f>
        <v>-0.73251676994447557</v>
      </c>
      <c r="T48" s="53" t="s">
        <v>32</v>
      </c>
      <c r="U48" s="6"/>
      <c r="V48" s="6"/>
      <c r="W48" s="6"/>
      <c r="X48" s="54"/>
      <c r="Y48" s="54"/>
      <c r="Z48" s="54"/>
      <c r="AA48" s="5"/>
      <c r="AB48" s="55"/>
      <c r="AC48" s="56"/>
      <c r="AD48" s="56"/>
      <c r="AE48" s="56"/>
      <c r="AF48" s="6"/>
      <c r="AG48" s="1"/>
    </row>
    <row r="49" spans="1:52" ht="51.75" customHeight="1" x14ac:dyDescent="0.25">
      <c r="A49" s="72" t="s">
        <v>92</v>
      </c>
      <c r="B49" s="76" t="s">
        <v>94</v>
      </c>
      <c r="C49" s="78" t="s">
        <v>95</v>
      </c>
      <c r="D49" s="64">
        <v>81.05104614199999</v>
      </c>
      <c r="E49" s="64">
        <v>37.416980219999992</v>
      </c>
      <c r="F49" s="64">
        <f t="shared" ref="F49:F51" si="22">D49-E49</f>
        <v>43.634065921999998</v>
      </c>
      <c r="G49" s="64">
        <f t="shared" ref="G49:H51" si="23">I49+K49+M49+O49</f>
        <v>45.002032432000007</v>
      </c>
      <c r="H49" s="64">
        <f t="shared" si="23"/>
        <v>6.9375565399999992</v>
      </c>
      <c r="I49" s="64">
        <v>8.360043570000002</v>
      </c>
      <c r="J49" s="64">
        <v>4.6864226799999997</v>
      </c>
      <c r="K49" s="64">
        <v>8.3633732400000014</v>
      </c>
      <c r="L49" s="64">
        <v>0.40298400000000012</v>
      </c>
      <c r="M49" s="64">
        <v>16.254304824000002</v>
      </c>
      <c r="N49" s="64">
        <v>2.9067999799999997</v>
      </c>
      <c r="O49" s="64">
        <v>12.024310797999998</v>
      </c>
      <c r="P49" s="64">
        <v>-1.05865012</v>
      </c>
      <c r="Q49" s="64">
        <f t="shared" ref="Q49:Q51" si="24">F49-H49</f>
        <v>36.696509382000002</v>
      </c>
      <c r="R49" s="64">
        <f t="shared" ref="R49:R51" si="25">H49-(I49+K49+M49+O49)</f>
        <v>-38.064475892000004</v>
      </c>
      <c r="S49" s="66">
        <f t="shared" ref="S49:S51" si="26">R49/(I49+K49+M49+O49)</f>
        <v>-0.84583903959264628</v>
      </c>
      <c r="T49" s="67" t="s">
        <v>96</v>
      </c>
      <c r="U49" s="6"/>
      <c r="V49" s="68"/>
      <c r="W49" s="69"/>
      <c r="X49" s="54"/>
      <c r="Y49" s="54"/>
      <c r="Z49" s="54"/>
      <c r="AA49" s="5"/>
      <c r="AB49" s="55"/>
      <c r="AC49" s="56"/>
      <c r="AD49" s="56"/>
      <c r="AE49" s="56"/>
      <c r="AF49" s="6"/>
      <c r="AG49" s="1"/>
      <c r="AZ49" s="74"/>
    </row>
    <row r="50" spans="1:52" ht="54" customHeight="1" x14ac:dyDescent="0.25">
      <c r="A50" s="72" t="s">
        <v>92</v>
      </c>
      <c r="B50" s="76" t="s">
        <v>97</v>
      </c>
      <c r="C50" s="78" t="s">
        <v>98</v>
      </c>
      <c r="D50" s="64">
        <v>62.397661229999997</v>
      </c>
      <c r="E50" s="64">
        <v>57.535807869999999</v>
      </c>
      <c r="F50" s="64">
        <f t="shared" si="22"/>
        <v>4.8618533599999978</v>
      </c>
      <c r="G50" s="64">
        <f t="shared" si="23"/>
        <v>4.8618533600000005</v>
      </c>
      <c r="H50" s="64">
        <f t="shared" si="23"/>
        <v>4.8618533600000013</v>
      </c>
      <c r="I50" s="64">
        <v>4.8618533600000005</v>
      </c>
      <c r="J50" s="64">
        <v>4.8618533600000013</v>
      </c>
      <c r="K50" s="64">
        <v>0</v>
      </c>
      <c r="L50" s="64">
        <v>0</v>
      </c>
      <c r="M50" s="64">
        <v>0</v>
      </c>
      <c r="N50" s="64">
        <v>0</v>
      </c>
      <c r="O50" s="64">
        <v>0</v>
      </c>
      <c r="P50" s="64">
        <f>-2.060743--2.060743</f>
        <v>0</v>
      </c>
      <c r="Q50" s="64">
        <f t="shared" si="24"/>
        <v>0</v>
      </c>
      <c r="R50" s="64">
        <f t="shared" si="25"/>
        <v>0</v>
      </c>
      <c r="S50" s="66">
        <f t="shared" si="26"/>
        <v>0</v>
      </c>
      <c r="T50" s="67" t="s">
        <v>32</v>
      </c>
      <c r="U50" s="6"/>
      <c r="V50" s="68"/>
      <c r="W50" s="69"/>
      <c r="X50" s="79"/>
      <c r="Y50" s="54"/>
      <c r="Z50" s="54"/>
      <c r="AA50" s="5"/>
      <c r="AB50" s="55"/>
      <c r="AC50" s="56"/>
      <c r="AD50" s="56"/>
      <c r="AE50" s="56"/>
      <c r="AF50" s="6"/>
      <c r="AG50" s="1"/>
      <c r="AZ50" s="74"/>
    </row>
    <row r="51" spans="1:52" ht="68.25" customHeight="1" x14ac:dyDescent="0.25">
      <c r="A51" s="72" t="s">
        <v>92</v>
      </c>
      <c r="B51" s="76" t="s">
        <v>99</v>
      </c>
      <c r="C51" s="78" t="s">
        <v>100</v>
      </c>
      <c r="D51" s="64">
        <v>68.537239539999987</v>
      </c>
      <c r="E51" s="64">
        <v>66.437160199999994</v>
      </c>
      <c r="F51" s="64">
        <f t="shared" si="22"/>
        <v>2.1000793399999935</v>
      </c>
      <c r="G51" s="64">
        <f t="shared" si="23"/>
        <v>2.1000793399999997</v>
      </c>
      <c r="H51" s="64">
        <f t="shared" si="23"/>
        <v>2.1000793399999993</v>
      </c>
      <c r="I51" s="64">
        <v>2.1000793399999997</v>
      </c>
      <c r="J51" s="64">
        <v>4.1608223399999993</v>
      </c>
      <c r="K51" s="64">
        <v>0</v>
      </c>
      <c r="L51" s="64">
        <v>0</v>
      </c>
      <c r="M51" s="64">
        <v>0</v>
      </c>
      <c r="N51" s="64">
        <v>0</v>
      </c>
      <c r="O51" s="64">
        <v>0</v>
      </c>
      <c r="P51" s="64">
        <f>0+-2.060743</f>
        <v>-2.060743</v>
      </c>
      <c r="Q51" s="64">
        <f t="shared" si="24"/>
        <v>-5.773159728050814E-15</v>
      </c>
      <c r="R51" s="64">
        <f t="shared" si="25"/>
        <v>0</v>
      </c>
      <c r="S51" s="66">
        <f t="shared" si="26"/>
        <v>0</v>
      </c>
      <c r="T51" s="67" t="s">
        <v>32</v>
      </c>
      <c r="U51" s="6"/>
      <c r="V51" s="68"/>
      <c r="W51" s="69"/>
      <c r="X51" s="80"/>
      <c r="Y51" s="54"/>
      <c r="Z51" s="54"/>
      <c r="AA51" s="5"/>
      <c r="AB51" s="55"/>
      <c r="AC51" s="56"/>
      <c r="AD51" s="56"/>
      <c r="AE51" s="56"/>
      <c r="AF51" s="6"/>
      <c r="AG51" s="1"/>
      <c r="AZ51" s="74"/>
    </row>
    <row r="52" spans="1:52" x14ac:dyDescent="0.25">
      <c r="A52" s="57" t="s">
        <v>101</v>
      </c>
      <c r="B52" s="58" t="s">
        <v>102</v>
      </c>
      <c r="C52" s="59" t="s">
        <v>31</v>
      </c>
      <c r="D52" s="51">
        <f t="shared" ref="D52:R52" si="27">SUM(D53)</f>
        <v>490.52142247400013</v>
      </c>
      <c r="E52" s="51">
        <f t="shared" si="27"/>
        <v>302.86140584000003</v>
      </c>
      <c r="F52" s="51">
        <f t="shared" si="27"/>
        <v>187.6600166340001</v>
      </c>
      <c r="G52" s="51">
        <f t="shared" si="27"/>
        <v>162.90860858999997</v>
      </c>
      <c r="H52" s="51">
        <f t="shared" si="27"/>
        <v>137.54985293000001</v>
      </c>
      <c r="I52" s="51">
        <f t="shared" si="27"/>
        <v>0.43987461999999999</v>
      </c>
      <c r="J52" s="51">
        <f t="shared" si="27"/>
        <v>4.4453137400000005</v>
      </c>
      <c r="K52" s="51">
        <f t="shared" si="27"/>
        <v>19.646031769999997</v>
      </c>
      <c r="L52" s="51">
        <f t="shared" si="27"/>
        <v>24.777586549999995</v>
      </c>
      <c r="M52" s="51">
        <f t="shared" si="27"/>
        <v>49.834505049999997</v>
      </c>
      <c r="N52" s="51">
        <f t="shared" si="27"/>
        <v>40.038973600000013</v>
      </c>
      <c r="O52" s="51">
        <f t="shared" si="27"/>
        <v>92.988197149999991</v>
      </c>
      <c r="P52" s="51">
        <f t="shared" si="27"/>
        <v>68.28797904000001</v>
      </c>
      <c r="Q52" s="51">
        <f t="shared" si="27"/>
        <v>50.110163704000087</v>
      </c>
      <c r="R52" s="51">
        <f t="shared" si="27"/>
        <v>-25.358755659999957</v>
      </c>
      <c r="S52" s="52">
        <f>R52/(I52+K52+M52+O52)</f>
        <v>-0.15566246547364218</v>
      </c>
      <c r="T52" s="53" t="s">
        <v>32</v>
      </c>
      <c r="U52" s="6"/>
      <c r="V52" s="6"/>
      <c r="W52" s="6"/>
      <c r="X52" s="54"/>
      <c r="Y52" s="54"/>
      <c r="Z52" s="54"/>
      <c r="AA52" s="5"/>
      <c r="AB52" s="55"/>
      <c r="AC52" s="56"/>
      <c r="AD52" s="56"/>
      <c r="AE52" s="56"/>
      <c r="AF52" s="6"/>
      <c r="AG52" s="1"/>
    </row>
    <row r="53" spans="1:52" ht="78.75" x14ac:dyDescent="0.25">
      <c r="A53" s="61" t="s">
        <v>101</v>
      </c>
      <c r="B53" s="62" t="s">
        <v>103</v>
      </c>
      <c r="C53" s="63" t="s">
        <v>104</v>
      </c>
      <c r="D53" s="64">
        <v>490.52142247400013</v>
      </c>
      <c r="E53" s="64">
        <v>302.86140584000003</v>
      </c>
      <c r="F53" s="64">
        <f>D53-E53</f>
        <v>187.6600166340001</v>
      </c>
      <c r="G53" s="64">
        <f>I53+K53+M53+O53</f>
        <v>162.90860858999997</v>
      </c>
      <c r="H53" s="64">
        <f>J53+L53+N53+P53</f>
        <v>137.54985293000001</v>
      </c>
      <c r="I53" s="64">
        <v>0.43987461999999999</v>
      </c>
      <c r="J53" s="64">
        <v>4.4453137400000005</v>
      </c>
      <c r="K53" s="64">
        <v>19.646031769999997</v>
      </c>
      <c r="L53" s="64">
        <v>24.777586549999995</v>
      </c>
      <c r="M53" s="64">
        <v>49.834505049999997</v>
      </c>
      <c r="N53" s="64">
        <v>40.038973600000013</v>
      </c>
      <c r="O53" s="64">
        <v>92.988197149999991</v>
      </c>
      <c r="P53" s="64">
        <v>68.28797904000001</v>
      </c>
      <c r="Q53" s="64">
        <f>F53-H53</f>
        <v>50.110163704000087</v>
      </c>
      <c r="R53" s="64">
        <f>H53-(I53+K53+M53+O53)</f>
        <v>-25.358755659999957</v>
      </c>
      <c r="S53" s="66">
        <f>R53/(I53+K53+M53+O53)</f>
        <v>-0.15566246547364218</v>
      </c>
      <c r="T53" s="67" t="s">
        <v>105</v>
      </c>
      <c r="U53" s="6"/>
      <c r="V53" s="68"/>
      <c r="W53" s="69"/>
      <c r="X53" s="54"/>
      <c r="Y53" s="54"/>
      <c r="Z53" s="54"/>
      <c r="AA53" s="5"/>
      <c r="AB53" s="55"/>
      <c r="AC53" s="56"/>
      <c r="AD53" s="56"/>
      <c r="AE53" s="56"/>
      <c r="AF53" s="6"/>
      <c r="AG53" s="1"/>
      <c r="AZ53" s="74"/>
    </row>
    <row r="54" spans="1:52" ht="31.5" x14ac:dyDescent="0.25">
      <c r="A54" s="48" t="s">
        <v>106</v>
      </c>
      <c r="B54" s="49" t="s">
        <v>107</v>
      </c>
      <c r="C54" s="50" t="s">
        <v>31</v>
      </c>
      <c r="D54" s="60">
        <f t="shared" ref="D54:R54" si="28">SUM(D55:D62)</f>
        <v>999.68699532400001</v>
      </c>
      <c r="E54" s="60">
        <f t="shared" si="28"/>
        <v>527.69530666999992</v>
      </c>
      <c r="F54" s="60">
        <f t="shared" si="28"/>
        <v>471.99168865400003</v>
      </c>
      <c r="G54" s="60">
        <f t="shared" si="28"/>
        <v>231.71844727799999</v>
      </c>
      <c r="H54" s="60">
        <f t="shared" si="28"/>
        <v>209.97249955999999</v>
      </c>
      <c r="I54" s="60">
        <f t="shared" si="28"/>
        <v>6.0785280699999991</v>
      </c>
      <c r="J54" s="60">
        <f t="shared" si="28"/>
        <v>9.9150445600000001</v>
      </c>
      <c r="K54" s="60">
        <f t="shared" si="28"/>
        <v>49.155914396</v>
      </c>
      <c r="L54" s="60">
        <f t="shared" si="28"/>
        <v>3.7919360000000002</v>
      </c>
      <c r="M54" s="60">
        <f t="shared" si="28"/>
        <v>51.465358254000002</v>
      </c>
      <c r="N54" s="60">
        <f t="shared" si="28"/>
        <v>19.421319569999994</v>
      </c>
      <c r="O54" s="60">
        <f t="shared" si="28"/>
        <v>125.01864655799999</v>
      </c>
      <c r="P54" s="60">
        <f t="shared" si="28"/>
        <v>176.84419943</v>
      </c>
      <c r="Q54" s="60">
        <f t="shared" si="28"/>
        <v>262.01918909400001</v>
      </c>
      <c r="R54" s="60">
        <f t="shared" si="28"/>
        <v>-21.745947717999972</v>
      </c>
      <c r="S54" s="52">
        <f>R54/(I54+K54+M54+O54)</f>
        <v>-9.3846424285377109E-2</v>
      </c>
      <c r="T54" s="53" t="s">
        <v>32</v>
      </c>
      <c r="U54" s="6"/>
      <c r="V54" s="6"/>
      <c r="W54" s="6"/>
      <c r="X54" s="54"/>
      <c r="Y54" s="54"/>
      <c r="Z54" s="54"/>
      <c r="AA54" s="5"/>
      <c r="AB54" s="55"/>
      <c r="AC54" s="56"/>
      <c r="AD54" s="56"/>
      <c r="AE54" s="56"/>
      <c r="AF54" s="6"/>
      <c r="AG54" s="1"/>
    </row>
    <row r="55" spans="1:52" ht="47.25" x14ac:dyDescent="0.25">
      <c r="A55" s="72" t="s">
        <v>106</v>
      </c>
      <c r="B55" s="76" t="s">
        <v>108</v>
      </c>
      <c r="C55" s="75" t="s">
        <v>109</v>
      </c>
      <c r="D55" s="64">
        <v>109.64537119000001</v>
      </c>
      <c r="E55" s="64">
        <v>68.690665760000002</v>
      </c>
      <c r="F55" s="64">
        <f t="shared" ref="F55:F62" si="29">D55-E55</f>
        <v>40.954705430000004</v>
      </c>
      <c r="G55" s="64">
        <f t="shared" ref="G55:H62" si="30">I55+K55+M55+O55</f>
        <v>35.143880629999998</v>
      </c>
      <c r="H55" s="64">
        <f t="shared" si="30"/>
        <v>41.55781623</v>
      </c>
      <c r="I55" s="64">
        <v>1.42667144</v>
      </c>
      <c r="J55" s="64">
        <v>6.1878892800000003</v>
      </c>
      <c r="K55" s="64">
        <v>6.6276175400000001</v>
      </c>
      <c r="L55" s="81">
        <v>0.94166597999999979</v>
      </c>
      <c r="M55" s="64">
        <v>15.684017540000001</v>
      </c>
      <c r="N55" s="81">
        <v>12.159642939999998</v>
      </c>
      <c r="O55" s="81">
        <v>11.40557411</v>
      </c>
      <c r="P55" s="81">
        <v>22.268618030000003</v>
      </c>
      <c r="Q55" s="64">
        <f t="shared" ref="Q55:Q62" si="31">F55-H55</f>
        <v>-0.60311079999999606</v>
      </c>
      <c r="R55" s="64">
        <f t="shared" ref="R55:R62" si="32">H55-(I55+K55+M55+O55)</f>
        <v>6.4139356000000021</v>
      </c>
      <c r="S55" s="66">
        <f t="shared" ref="S55:S73" si="33">R55/(I55+K55+M55+O55)</f>
        <v>0.18250504739436346</v>
      </c>
      <c r="T55" s="67" t="s">
        <v>110</v>
      </c>
      <c r="U55" s="6"/>
      <c r="V55" s="68"/>
      <c r="W55" s="69"/>
      <c r="X55" s="54"/>
      <c r="Y55" s="54"/>
      <c r="Z55" s="54"/>
      <c r="AA55" s="5"/>
      <c r="AB55" s="55"/>
      <c r="AC55" s="56"/>
      <c r="AD55" s="56"/>
      <c r="AE55" s="56"/>
      <c r="AF55" s="6"/>
      <c r="AG55" s="1"/>
      <c r="AZ55" s="74"/>
    </row>
    <row r="56" spans="1:52" ht="47.25" x14ac:dyDescent="0.25">
      <c r="A56" s="72" t="s">
        <v>106</v>
      </c>
      <c r="B56" s="76" t="s">
        <v>111</v>
      </c>
      <c r="C56" s="75" t="s">
        <v>112</v>
      </c>
      <c r="D56" s="64">
        <v>4.0859136960000004</v>
      </c>
      <c r="E56" s="64">
        <v>0.41799999999999998</v>
      </c>
      <c r="F56" s="64">
        <f t="shared" si="29"/>
        <v>3.6679136960000003</v>
      </c>
      <c r="G56" s="64">
        <f t="shared" si="30"/>
        <v>3.6679136959999998</v>
      </c>
      <c r="H56" s="64">
        <f t="shared" si="30"/>
        <v>0.24737300000000001</v>
      </c>
      <c r="I56" s="64">
        <v>2.6049320000000001E-2</v>
      </c>
      <c r="J56" s="64">
        <v>0.14428736</v>
      </c>
      <c r="K56" s="64">
        <v>2.6049320000000001E-2</v>
      </c>
      <c r="L56" s="81">
        <v>0</v>
      </c>
      <c r="M56" s="64">
        <v>2.3897657359999998</v>
      </c>
      <c r="N56" s="81">
        <v>0</v>
      </c>
      <c r="O56" s="81">
        <v>1.22604932</v>
      </c>
      <c r="P56" s="81">
        <v>0.10308563999999999</v>
      </c>
      <c r="Q56" s="64">
        <f t="shared" si="31"/>
        <v>3.4205406960000002</v>
      </c>
      <c r="R56" s="64">
        <f t="shared" si="32"/>
        <v>-3.4205406959999998</v>
      </c>
      <c r="S56" s="66">
        <f t="shared" si="33"/>
        <v>-0.93255757345932921</v>
      </c>
      <c r="T56" s="67" t="s">
        <v>113</v>
      </c>
      <c r="U56" s="6"/>
      <c r="V56" s="68"/>
      <c r="W56" s="69"/>
      <c r="X56" s="54"/>
      <c r="Y56" s="54"/>
      <c r="Z56" s="54"/>
      <c r="AA56" s="5"/>
      <c r="AB56" s="55"/>
      <c r="AC56" s="56"/>
      <c r="AD56" s="56"/>
      <c r="AE56" s="56"/>
      <c r="AF56" s="6"/>
      <c r="AG56" s="1"/>
      <c r="AZ56" s="74"/>
    </row>
    <row r="57" spans="1:52" ht="63" x14ac:dyDescent="0.25">
      <c r="A57" s="72" t="s">
        <v>106</v>
      </c>
      <c r="B57" s="76" t="s">
        <v>114</v>
      </c>
      <c r="C57" s="75" t="s">
        <v>115</v>
      </c>
      <c r="D57" s="64">
        <v>209.67143215800002</v>
      </c>
      <c r="E57" s="64">
        <v>46.604205060000012</v>
      </c>
      <c r="F57" s="64">
        <f t="shared" si="29"/>
        <v>163.06722709799999</v>
      </c>
      <c r="G57" s="64">
        <f t="shared" si="30"/>
        <v>58.180585480000005</v>
      </c>
      <c r="H57" s="64">
        <f t="shared" si="30"/>
        <v>51.796589519999998</v>
      </c>
      <c r="I57" s="64">
        <v>2.9177753899999996</v>
      </c>
      <c r="J57" s="64">
        <v>2.9177753899999996</v>
      </c>
      <c r="K57" s="64">
        <v>6.1205051499999996</v>
      </c>
      <c r="L57" s="64">
        <v>1.8072568600000005</v>
      </c>
      <c r="M57" s="64">
        <v>24.288757980000003</v>
      </c>
      <c r="N57" s="64">
        <v>5.7325889199999995</v>
      </c>
      <c r="O57" s="64">
        <v>24.853546959999999</v>
      </c>
      <c r="P57" s="64">
        <v>41.338968350000002</v>
      </c>
      <c r="Q57" s="64">
        <f t="shared" si="31"/>
        <v>111.27063757799999</v>
      </c>
      <c r="R57" s="64">
        <f t="shared" si="32"/>
        <v>-6.3839959600000071</v>
      </c>
      <c r="S57" s="66">
        <f t="shared" si="33"/>
        <v>-0.1097272553607174</v>
      </c>
      <c r="T57" s="67" t="s">
        <v>116</v>
      </c>
      <c r="U57" s="6"/>
      <c r="V57" s="68"/>
      <c r="W57" s="69"/>
      <c r="X57" s="79"/>
      <c r="Y57" s="54"/>
      <c r="Z57" s="54"/>
      <c r="AA57" s="5"/>
      <c r="AB57" s="55"/>
      <c r="AC57" s="56"/>
      <c r="AD57" s="56"/>
      <c r="AE57" s="56"/>
      <c r="AF57" s="6"/>
      <c r="AG57" s="1"/>
      <c r="AZ57" s="74"/>
    </row>
    <row r="58" spans="1:52" ht="55.5" customHeight="1" x14ac:dyDescent="0.25">
      <c r="A58" s="72" t="s">
        <v>106</v>
      </c>
      <c r="B58" s="76" t="s">
        <v>117</v>
      </c>
      <c r="C58" s="75" t="s">
        <v>118</v>
      </c>
      <c r="D58" s="64">
        <v>76.464757609999992</v>
      </c>
      <c r="E58" s="64">
        <v>7.3853401400000003</v>
      </c>
      <c r="F58" s="64">
        <f t="shared" si="29"/>
        <v>69.079417469999996</v>
      </c>
      <c r="G58" s="64">
        <f t="shared" si="30"/>
        <v>11.414594039999999</v>
      </c>
      <c r="H58" s="64">
        <f t="shared" si="30"/>
        <v>15.29309323</v>
      </c>
      <c r="I58" s="64">
        <v>0.62518362000000005</v>
      </c>
      <c r="J58" s="64">
        <v>0.66509253000000002</v>
      </c>
      <c r="K58" s="64">
        <v>1.516569576</v>
      </c>
      <c r="L58" s="64">
        <v>1.0672051599999999</v>
      </c>
      <c r="M58" s="64">
        <v>7.7562712679999999</v>
      </c>
      <c r="N58" s="64">
        <v>1.1295877099999996</v>
      </c>
      <c r="O58" s="82">
        <v>1.516569576</v>
      </c>
      <c r="P58" s="64">
        <v>12.43120783</v>
      </c>
      <c r="Q58" s="64">
        <f t="shared" si="31"/>
        <v>53.786324239999999</v>
      </c>
      <c r="R58" s="64">
        <f t="shared" si="32"/>
        <v>3.8784991900000012</v>
      </c>
      <c r="S58" s="66">
        <f t="shared" si="33"/>
        <v>0.33978424255901102</v>
      </c>
      <c r="T58" s="67" t="s">
        <v>119</v>
      </c>
      <c r="U58" s="6"/>
      <c r="V58" s="68"/>
      <c r="W58" s="69"/>
      <c r="X58" s="54"/>
      <c r="Y58" s="54"/>
      <c r="Z58" s="54"/>
      <c r="AA58" s="5"/>
      <c r="AB58" s="55"/>
      <c r="AC58" s="56"/>
      <c r="AD58" s="56"/>
      <c r="AE58" s="56"/>
      <c r="AF58" s="6"/>
      <c r="AG58" s="1"/>
      <c r="AZ58" s="74"/>
    </row>
    <row r="59" spans="1:52" ht="42.75" customHeight="1" x14ac:dyDescent="0.25">
      <c r="A59" s="72" t="s">
        <v>106</v>
      </c>
      <c r="B59" s="62" t="s">
        <v>120</v>
      </c>
      <c r="C59" s="63" t="s">
        <v>121</v>
      </c>
      <c r="D59" s="64">
        <v>120.14982370999999</v>
      </c>
      <c r="E59" s="64">
        <v>7.3778877599999992</v>
      </c>
      <c r="F59" s="64">
        <f t="shared" si="29"/>
        <v>112.77193595</v>
      </c>
      <c r="G59" s="64">
        <f t="shared" si="30"/>
        <v>40.860984421999994</v>
      </c>
      <c r="H59" s="64">
        <f t="shared" si="30"/>
        <v>5.3168022399999995</v>
      </c>
      <c r="I59" s="64">
        <v>1.10703828</v>
      </c>
      <c r="J59" s="64">
        <v>0</v>
      </c>
      <c r="K59" s="64">
        <v>34.865172809999997</v>
      </c>
      <c r="L59" s="64">
        <v>0</v>
      </c>
      <c r="M59" s="64">
        <v>1.3465457300000052</v>
      </c>
      <c r="N59" s="64">
        <v>0.39950000000000002</v>
      </c>
      <c r="O59" s="64">
        <v>3.5422276019999992</v>
      </c>
      <c r="P59" s="64">
        <v>4.9173022399999997</v>
      </c>
      <c r="Q59" s="64">
        <f t="shared" si="31"/>
        <v>107.45513371</v>
      </c>
      <c r="R59" s="64">
        <f t="shared" si="32"/>
        <v>-35.544182181999993</v>
      </c>
      <c r="S59" s="66">
        <f t="shared" si="33"/>
        <v>-0.86988071102033027</v>
      </c>
      <c r="T59" s="67" t="s">
        <v>122</v>
      </c>
      <c r="U59" s="6"/>
      <c r="V59" s="68"/>
      <c r="W59" s="69"/>
      <c r="X59" s="80"/>
      <c r="Y59" s="54"/>
      <c r="Z59" s="54"/>
      <c r="AA59" s="5"/>
      <c r="AB59" s="55"/>
      <c r="AC59" s="56"/>
      <c r="AD59" s="56"/>
      <c r="AE59" s="56"/>
      <c r="AF59" s="6"/>
      <c r="AG59" s="1"/>
      <c r="AZ59" s="74"/>
    </row>
    <row r="60" spans="1:52" ht="48.75" customHeight="1" x14ac:dyDescent="0.25">
      <c r="A60" s="72" t="s">
        <v>106</v>
      </c>
      <c r="B60" s="62" t="s">
        <v>123</v>
      </c>
      <c r="C60" s="63" t="s">
        <v>124</v>
      </c>
      <c r="D60" s="64">
        <v>379.29315993</v>
      </c>
      <c r="E60" s="64">
        <v>392.73124333999999</v>
      </c>
      <c r="F60" s="64">
        <f t="shared" si="29"/>
        <v>-13.43808340999999</v>
      </c>
      <c r="G60" s="64">
        <f t="shared" si="30"/>
        <v>-13.438083410000004</v>
      </c>
      <c r="H60" s="64">
        <f t="shared" si="30"/>
        <v>0</v>
      </c>
      <c r="I60" s="64">
        <v>0</v>
      </c>
      <c r="J60" s="64">
        <v>0</v>
      </c>
      <c r="K60" s="64">
        <v>0</v>
      </c>
      <c r="L60" s="64">
        <v>0</v>
      </c>
      <c r="M60" s="64">
        <v>0</v>
      </c>
      <c r="N60" s="64">
        <v>0</v>
      </c>
      <c r="O60" s="64">
        <v>-13.438083410000004</v>
      </c>
      <c r="P60" s="64">
        <v>0</v>
      </c>
      <c r="Q60" s="64">
        <f t="shared" si="31"/>
        <v>-13.43808340999999</v>
      </c>
      <c r="R60" s="64">
        <f t="shared" si="32"/>
        <v>13.438083410000004</v>
      </c>
      <c r="S60" s="66">
        <f t="shared" si="33"/>
        <v>-1</v>
      </c>
      <c r="T60" s="67" t="s">
        <v>125</v>
      </c>
      <c r="U60" s="6"/>
      <c r="V60" s="68"/>
      <c r="W60" s="6"/>
      <c r="X60" s="54"/>
      <c r="Y60" s="54"/>
      <c r="Z60" s="54"/>
      <c r="AA60" s="5"/>
      <c r="AB60" s="55"/>
      <c r="AC60" s="56"/>
      <c r="AD60" s="56"/>
      <c r="AE60" s="56"/>
      <c r="AF60" s="6"/>
      <c r="AG60" s="1"/>
      <c r="AZ60" s="74"/>
    </row>
    <row r="61" spans="1:52" ht="70.5" customHeight="1" x14ac:dyDescent="0.25">
      <c r="A61" s="72" t="s">
        <v>106</v>
      </c>
      <c r="B61" s="62" t="s">
        <v>126</v>
      </c>
      <c r="C61" s="63" t="s">
        <v>127</v>
      </c>
      <c r="D61" s="64">
        <v>95.912762399999991</v>
      </c>
      <c r="E61" s="64">
        <v>0</v>
      </c>
      <c r="F61" s="64">
        <f t="shared" si="29"/>
        <v>95.912762399999991</v>
      </c>
      <c r="G61" s="64">
        <f t="shared" si="30"/>
        <v>95.912762399999991</v>
      </c>
      <c r="H61" s="64">
        <f t="shared" si="30"/>
        <v>95.78501734000001</v>
      </c>
      <c r="I61" s="64">
        <v>0</v>
      </c>
      <c r="J61" s="64">
        <v>0</v>
      </c>
      <c r="K61" s="64">
        <v>0</v>
      </c>
      <c r="L61" s="64">
        <v>0</v>
      </c>
      <c r="M61" s="64">
        <v>0</v>
      </c>
      <c r="N61" s="64">
        <v>0</v>
      </c>
      <c r="O61" s="64">
        <v>95.912762399999991</v>
      </c>
      <c r="P61" s="64">
        <v>95.78501734000001</v>
      </c>
      <c r="Q61" s="64">
        <f t="shared" si="31"/>
        <v>0.12774505999998098</v>
      </c>
      <c r="R61" s="64">
        <f t="shared" si="32"/>
        <v>-0.12774505999998098</v>
      </c>
      <c r="S61" s="66">
        <f t="shared" si="33"/>
        <v>-1.3318880282816355E-3</v>
      </c>
      <c r="T61" s="67" t="s">
        <v>128</v>
      </c>
      <c r="U61" s="6"/>
      <c r="V61" s="68"/>
      <c r="W61" s="6"/>
      <c r="X61" s="54"/>
      <c r="Y61" s="54"/>
      <c r="Z61" s="54"/>
      <c r="AA61" s="5"/>
      <c r="AB61" s="55"/>
      <c r="AC61" s="56"/>
      <c r="AD61" s="56"/>
      <c r="AE61" s="56"/>
      <c r="AF61" s="6"/>
      <c r="AG61" s="1"/>
      <c r="AZ61" s="74"/>
    </row>
    <row r="62" spans="1:52" ht="35.25" customHeight="1" x14ac:dyDescent="0.25">
      <c r="A62" s="72" t="s">
        <v>106</v>
      </c>
      <c r="B62" s="62" t="s">
        <v>129</v>
      </c>
      <c r="C62" s="63" t="s">
        <v>130</v>
      </c>
      <c r="D62" s="64">
        <v>4.4637746299999996</v>
      </c>
      <c r="E62" s="64">
        <v>4.4879646099999997</v>
      </c>
      <c r="F62" s="64">
        <f t="shared" si="29"/>
        <v>-2.4189980000000055E-2</v>
      </c>
      <c r="G62" s="64">
        <f t="shared" si="30"/>
        <v>-2.418998E-2</v>
      </c>
      <c r="H62" s="64">
        <f t="shared" si="30"/>
        <v>-2.4192000000000002E-2</v>
      </c>
      <c r="I62" s="64">
        <v>-2.418998E-2</v>
      </c>
      <c r="J62" s="64">
        <v>0</v>
      </c>
      <c r="K62" s="64">
        <v>0</v>
      </c>
      <c r="L62" s="64">
        <v>-2.4192000000000002E-2</v>
      </c>
      <c r="M62" s="64">
        <v>0</v>
      </c>
      <c r="N62" s="64">
        <v>0</v>
      </c>
      <c r="O62" s="64">
        <v>0</v>
      </c>
      <c r="P62" s="64">
        <v>0</v>
      </c>
      <c r="Q62" s="64">
        <f t="shared" si="31"/>
        <v>2.0199999999463703E-6</v>
      </c>
      <c r="R62" s="64">
        <f t="shared" si="32"/>
        <v>-2.0200000000018814E-6</v>
      </c>
      <c r="S62" s="66">
        <f t="shared" si="33"/>
        <v>8.350564986006113E-5</v>
      </c>
      <c r="T62" s="67" t="s">
        <v>32</v>
      </c>
      <c r="U62" s="6"/>
      <c r="V62" s="68"/>
      <c r="W62" s="69"/>
      <c r="X62" s="54"/>
      <c r="Y62" s="54"/>
      <c r="Z62" s="54"/>
      <c r="AA62" s="5"/>
      <c r="AB62" s="55"/>
      <c r="AC62" s="56"/>
      <c r="AD62" s="56"/>
      <c r="AE62" s="56"/>
      <c r="AF62" s="6"/>
      <c r="AG62" s="1"/>
      <c r="AZ62" s="74"/>
    </row>
    <row r="63" spans="1:52" ht="31.5" x14ac:dyDescent="0.25">
      <c r="A63" s="48" t="s">
        <v>131</v>
      </c>
      <c r="B63" s="49" t="s">
        <v>132</v>
      </c>
      <c r="C63" s="51" t="s">
        <v>31</v>
      </c>
      <c r="D63" s="51">
        <f t="shared" ref="D63:R63" si="34">D64+D74+D76+D99</f>
        <v>46715.512526644423</v>
      </c>
      <c r="E63" s="51">
        <f t="shared" si="34"/>
        <v>12847.189347930002</v>
      </c>
      <c r="F63" s="51">
        <f t="shared" si="34"/>
        <v>33868.323178714425</v>
      </c>
      <c r="G63" s="51">
        <f>G64+G74+G76+G99</f>
        <v>10553.263486743797</v>
      </c>
      <c r="H63" s="51">
        <f t="shared" si="34"/>
        <v>11231.1478501</v>
      </c>
      <c r="I63" s="51">
        <f t="shared" si="34"/>
        <v>424.81713174400011</v>
      </c>
      <c r="J63" s="51">
        <f t="shared" si="34"/>
        <v>956.55080517999988</v>
      </c>
      <c r="K63" s="51">
        <f t="shared" si="34"/>
        <v>1945.5755690766002</v>
      </c>
      <c r="L63" s="51">
        <f t="shared" si="34"/>
        <v>1586.10330662</v>
      </c>
      <c r="M63" s="51">
        <f t="shared" si="34"/>
        <v>3108.3873044547991</v>
      </c>
      <c r="N63" s="51">
        <f t="shared" si="34"/>
        <v>4470.3145460299993</v>
      </c>
      <c r="O63" s="51">
        <f t="shared" si="34"/>
        <v>5074.4834814683982</v>
      </c>
      <c r="P63" s="51">
        <f t="shared" si="34"/>
        <v>4218.1791922699995</v>
      </c>
      <c r="Q63" s="51">
        <f t="shared" si="34"/>
        <v>22650.21129245442</v>
      </c>
      <c r="R63" s="51">
        <f t="shared" si="34"/>
        <v>664.84839951620017</v>
      </c>
      <c r="S63" s="52">
        <f t="shared" si="33"/>
        <v>6.2999317732503501E-2</v>
      </c>
      <c r="T63" s="53" t="s">
        <v>32</v>
      </c>
      <c r="U63" s="6"/>
      <c r="V63" s="6"/>
      <c r="W63" s="6"/>
      <c r="X63" s="54"/>
      <c r="Y63" s="54"/>
      <c r="Z63" s="54"/>
      <c r="AA63" s="5"/>
      <c r="AB63" s="55"/>
      <c r="AC63" s="56"/>
      <c r="AD63" s="56"/>
      <c r="AE63" s="56"/>
      <c r="AF63" s="6"/>
      <c r="AG63" s="1"/>
    </row>
    <row r="64" spans="1:52" ht="47.25" x14ac:dyDescent="0.25">
      <c r="A64" s="48" t="s">
        <v>133</v>
      </c>
      <c r="B64" s="49" t="s">
        <v>134</v>
      </c>
      <c r="C64" s="51" t="s">
        <v>31</v>
      </c>
      <c r="D64" s="60">
        <f t="shared" ref="D64" si="35">SUM(D65:D73)</f>
        <v>5191.8094169680007</v>
      </c>
      <c r="E64" s="60">
        <f t="shared" ref="E64:R64" si="36">SUM(E65:E73)</f>
        <v>2006.37530709</v>
      </c>
      <c r="F64" s="60">
        <f t="shared" si="36"/>
        <v>3185.4341098780001</v>
      </c>
      <c r="G64" s="60">
        <f t="shared" si="36"/>
        <v>909.62883901400005</v>
      </c>
      <c r="H64" s="60">
        <f t="shared" si="36"/>
        <v>1069.7359616199999</v>
      </c>
      <c r="I64" s="60">
        <f t="shared" si="36"/>
        <v>70.892676130000055</v>
      </c>
      <c r="J64" s="60">
        <f t="shared" si="36"/>
        <v>144.43352376999999</v>
      </c>
      <c r="K64" s="60">
        <f t="shared" si="36"/>
        <v>183.78132204999997</v>
      </c>
      <c r="L64" s="60">
        <f t="shared" si="36"/>
        <v>141.57764520999999</v>
      </c>
      <c r="M64" s="60">
        <f t="shared" si="36"/>
        <v>299.98452458000003</v>
      </c>
      <c r="N64" s="60">
        <f t="shared" si="36"/>
        <v>87.396438610000004</v>
      </c>
      <c r="O64" s="60">
        <f t="shared" si="36"/>
        <v>354.97031625400007</v>
      </c>
      <c r="P64" s="60">
        <f t="shared" si="36"/>
        <v>696.32835403000001</v>
      </c>
      <c r="Q64" s="60">
        <f t="shared" si="36"/>
        <v>2115.6981482579999</v>
      </c>
      <c r="R64" s="60">
        <f t="shared" si="36"/>
        <v>160.10712260600008</v>
      </c>
      <c r="S64" s="52">
        <f t="shared" si="33"/>
        <v>0.17601368353662747</v>
      </c>
      <c r="T64" s="53" t="s">
        <v>32</v>
      </c>
      <c r="U64" s="6"/>
      <c r="V64" s="6"/>
      <c r="W64" s="6"/>
      <c r="X64" s="54"/>
      <c r="Y64" s="54"/>
      <c r="Z64" s="54"/>
      <c r="AA64" s="5"/>
      <c r="AB64" s="55"/>
      <c r="AC64" s="56"/>
      <c r="AD64" s="56"/>
      <c r="AE64" s="56"/>
      <c r="AF64" s="6"/>
      <c r="AG64" s="1"/>
    </row>
    <row r="65" spans="1:52" ht="50.25" customHeight="1" x14ac:dyDescent="0.25">
      <c r="A65" s="72" t="s">
        <v>133</v>
      </c>
      <c r="B65" s="62" t="s">
        <v>135</v>
      </c>
      <c r="C65" s="63" t="s">
        <v>136</v>
      </c>
      <c r="D65" s="64">
        <v>832.84464182000011</v>
      </c>
      <c r="E65" s="64">
        <v>831.82369596000012</v>
      </c>
      <c r="F65" s="64">
        <f t="shared" ref="F65:F73" si="37">D65-E65</f>
        <v>1.0209458599999834</v>
      </c>
      <c r="G65" s="64">
        <f t="shared" ref="G65:H73" si="38">I65+K65+M65+O65</f>
        <v>1.0209458600000001</v>
      </c>
      <c r="H65" s="64">
        <f t="shared" si="38"/>
        <v>1.1720797300000003</v>
      </c>
      <c r="I65" s="64">
        <v>1.0209458600000001</v>
      </c>
      <c r="J65" s="64">
        <v>2.2434477099999999</v>
      </c>
      <c r="K65" s="64">
        <v>0</v>
      </c>
      <c r="L65" s="81">
        <v>-1.2224682099999995</v>
      </c>
      <c r="M65" s="64">
        <v>0</v>
      </c>
      <c r="N65" s="81">
        <v>0.15110022999999992</v>
      </c>
      <c r="O65" s="81">
        <v>0</v>
      </c>
      <c r="P65" s="81">
        <v>0</v>
      </c>
      <c r="Q65" s="64">
        <f t="shared" ref="Q65:Q73" si="39">F65-H65</f>
        <v>-0.15113387000001688</v>
      </c>
      <c r="R65" s="64">
        <f t="shared" ref="R65:R73" si="40">H65-(I65+K65+M65+O65)</f>
        <v>0.15113387000000023</v>
      </c>
      <c r="S65" s="66">
        <f t="shared" si="33"/>
        <v>0.14803318757764511</v>
      </c>
      <c r="T65" s="67" t="s">
        <v>137</v>
      </c>
      <c r="U65" s="6"/>
      <c r="V65" s="68"/>
      <c r="W65" s="69"/>
      <c r="X65" s="54"/>
      <c r="Y65" s="54"/>
      <c r="Z65" s="54"/>
      <c r="AA65" s="5"/>
      <c r="AB65" s="55"/>
      <c r="AC65" s="56"/>
      <c r="AD65" s="56"/>
      <c r="AE65" s="56"/>
      <c r="AF65" s="6"/>
      <c r="AG65" s="1"/>
      <c r="AZ65" s="74"/>
    </row>
    <row r="66" spans="1:52" ht="42.75" customHeight="1" x14ac:dyDescent="0.25">
      <c r="A66" s="72" t="s">
        <v>133</v>
      </c>
      <c r="B66" s="76" t="s">
        <v>138</v>
      </c>
      <c r="C66" s="75" t="s">
        <v>139</v>
      </c>
      <c r="D66" s="64">
        <v>3365.7573504920001</v>
      </c>
      <c r="E66" s="64">
        <v>619.94192163000002</v>
      </c>
      <c r="F66" s="64">
        <f t="shared" si="37"/>
        <v>2745.8154288619999</v>
      </c>
      <c r="G66" s="64">
        <f t="shared" si="38"/>
        <v>664.41685716999996</v>
      </c>
      <c r="H66" s="64">
        <f t="shared" si="38"/>
        <v>815.49037178000003</v>
      </c>
      <c r="I66" s="64">
        <v>23.02202364</v>
      </c>
      <c r="J66" s="64">
        <v>120.70819607999999</v>
      </c>
      <c r="K66" s="64">
        <v>163.32240719000001</v>
      </c>
      <c r="L66" s="64">
        <v>125.24227259999999</v>
      </c>
      <c r="M66" s="64">
        <v>184.60635517</v>
      </c>
      <c r="N66" s="64">
        <v>61.560040170000001</v>
      </c>
      <c r="O66" s="64">
        <v>293.46607117000002</v>
      </c>
      <c r="P66" s="64">
        <v>507.97986293000002</v>
      </c>
      <c r="Q66" s="64">
        <f t="shared" si="39"/>
        <v>1930.3250570819998</v>
      </c>
      <c r="R66" s="64">
        <f t="shared" si="40"/>
        <v>151.07351461000007</v>
      </c>
      <c r="S66" s="66">
        <f t="shared" si="33"/>
        <v>0.2273776063621846</v>
      </c>
      <c r="T66" s="67" t="s">
        <v>140</v>
      </c>
      <c r="U66" s="6"/>
      <c r="V66" s="68"/>
      <c r="W66" s="69"/>
      <c r="X66" s="54"/>
      <c r="Y66" s="54"/>
      <c r="Z66" s="54"/>
      <c r="AA66" s="5"/>
      <c r="AB66" s="55"/>
      <c r="AC66" s="56"/>
      <c r="AD66" s="56"/>
      <c r="AE66" s="56"/>
      <c r="AF66" s="6"/>
      <c r="AG66" s="1"/>
      <c r="AZ66" s="74"/>
    </row>
    <row r="67" spans="1:52" ht="47.25" x14ac:dyDescent="0.25">
      <c r="A67" s="72" t="s">
        <v>133</v>
      </c>
      <c r="B67" s="76" t="s">
        <v>141</v>
      </c>
      <c r="C67" s="75" t="s">
        <v>142</v>
      </c>
      <c r="D67" s="64">
        <v>17.185649863999998</v>
      </c>
      <c r="E67" s="64">
        <v>0</v>
      </c>
      <c r="F67" s="64">
        <f t="shared" si="37"/>
        <v>17.185649863999998</v>
      </c>
      <c r="G67" s="64">
        <f t="shared" si="38"/>
        <v>17.185649863999998</v>
      </c>
      <c r="H67" s="64">
        <f t="shared" si="38"/>
        <v>13.893864500000001</v>
      </c>
      <c r="I67" s="64">
        <v>0</v>
      </c>
      <c r="J67" s="64">
        <v>0</v>
      </c>
      <c r="K67" s="64">
        <v>5.3871699999999995E-2</v>
      </c>
      <c r="L67" s="64">
        <v>1.34399928</v>
      </c>
      <c r="M67" s="64">
        <v>6.8</v>
      </c>
      <c r="N67" s="64">
        <v>0.45387170000000004</v>
      </c>
      <c r="O67" s="64">
        <v>10.331778163999999</v>
      </c>
      <c r="P67" s="64">
        <v>12.09599352</v>
      </c>
      <c r="Q67" s="64">
        <f t="shared" si="39"/>
        <v>3.2917853639999972</v>
      </c>
      <c r="R67" s="64">
        <f t="shared" si="40"/>
        <v>-3.2917853639999972</v>
      </c>
      <c r="S67" s="66">
        <f t="shared" si="33"/>
        <v>-0.19154267601457037</v>
      </c>
      <c r="T67" s="67" t="s">
        <v>143</v>
      </c>
      <c r="U67" s="6"/>
      <c r="V67" s="68"/>
      <c r="W67" s="69"/>
      <c r="X67" s="54"/>
      <c r="Y67" s="54"/>
      <c r="Z67" s="54"/>
      <c r="AA67" s="5"/>
      <c r="AB67" s="55"/>
      <c r="AC67" s="56"/>
      <c r="AD67" s="56"/>
      <c r="AE67" s="56"/>
      <c r="AF67" s="6"/>
      <c r="AG67" s="1"/>
      <c r="AZ67" s="74"/>
    </row>
    <row r="68" spans="1:52" ht="52.5" customHeight="1" x14ac:dyDescent="0.25">
      <c r="A68" s="72" t="s">
        <v>133</v>
      </c>
      <c r="B68" s="76" t="s">
        <v>144</v>
      </c>
      <c r="C68" s="75" t="s">
        <v>145</v>
      </c>
      <c r="D68" s="64">
        <v>13.477716000000001</v>
      </c>
      <c r="E68" s="64">
        <v>0</v>
      </c>
      <c r="F68" s="64">
        <f t="shared" si="37"/>
        <v>13.477716000000001</v>
      </c>
      <c r="G68" s="64">
        <f t="shared" si="38"/>
        <v>13.477716000000001</v>
      </c>
      <c r="H68" s="64">
        <f t="shared" si="38"/>
        <v>14.00089034</v>
      </c>
      <c r="I68" s="64">
        <v>9.3736139999999999</v>
      </c>
      <c r="J68" s="64">
        <v>10.016337139999999</v>
      </c>
      <c r="K68" s="64">
        <v>0</v>
      </c>
      <c r="L68" s="64">
        <v>3.9845532000000001</v>
      </c>
      <c r="M68" s="64">
        <v>4.1041020000000001</v>
      </c>
      <c r="N68" s="64">
        <v>0</v>
      </c>
      <c r="O68" s="64">
        <v>0</v>
      </c>
      <c r="P68" s="64">
        <v>0</v>
      </c>
      <c r="Q68" s="64">
        <f t="shared" si="39"/>
        <v>-0.52317433999999885</v>
      </c>
      <c r="R68" s="64">
        <f t="shared" si="40"/>
        <v>0.52317433999999885</v>
      </c>
      <c r="S68" s="66">
        <f t="shared" si="33"/>
        <v>3.8817729947715089E-2</v>
      </c>
      <c r="T68" s="67" t="s">
        <v>32</v>
      </c>
      <c r="U68" s="6"/>
      <c r="V68" s="68"/>
      <c r="W68" s="69"/>
      <c r="X68" s="54"/>
      <c r="Y68" s="54"/>
      <c r="Z68" s="54"/>
      <c r="AA68" s="5"/>
      <c r="AB68" s="55"/>
      <c r="AC68" s="56"/>
      <c r="AD68" s="56"/>
      <c r="AE68" s="56"/>
      <c r="AF68" s="6"/>
      <c r="AG68" s="1"/>
      <c r="AZ68" s="74"/>
    </row>
    <row r="69" spans="1:52" ht="39.75" customHeight="1" x14ac:dyDescent="0.25">
      <c r="A69" s="72" t="s">
        <v>133</v>
      </c>
      <c r="B69" s="76" t="s">
        <v>146</v>
      </c>
      <c r="C69" s="75" t="s">
        <v>147</v>
      </c>
      <c r="D69" s="64">
        <v>474.26693864000009</v>
      </c>
      <c r="E69" s="64">
        <v>462.80317342000001</v>
      </c>
      <c r="F69" s="64">
        <f t="shared" si="37"/>
        <v>11.463765220000084</v>
      </c>
      <c r="G69" s="64">
        <f t="shared" si="38"/>
        <v>11.463765220000059</v>
      </c>
      <c r="H69" s="64">
        <f t="shared" si="38"/>
        <v>11.468622879999998</v>
      </c>
      <c r="I69" s="64">
        <v>11.463765220000059</v>
      </c>
      <c r="J69" s="64">
        <v>2.0815222900000006</v>
      </c>
      <c r="K69" s="64">
        <v>0</v>
      </c>
      <c r="L69" s="64">
        <v>9.3871005899999975</v>
      </c>
      <c r="M69" s="64">
        <v>0</v>
      </c>
      <c r="N69" s="64">
        <v>0</v>
      </c>
      <c r="O69" s="64">
        <v>0</v>
      </c>
      <c r="P69" s="64">
        <v>0</v>
      </c>
      <c r="Q69" s="64">
        <f t="shared" si="39"/>
        <v>-4.8576599999137215E-3</v>
      </c>
      <c r="R69" s="64">
        <f t="shared" si="40"/>
        <v>4.8576599999385905E-3</v>
      </c>
      <c r="S69" s="66">
        <f t="shared" si="33"/>
        <v>4.2374035988313494E-4</v>
      </c>
      <c r="T69" s="67" t="s">
        <v>32</v>
      </c>
      <c r="U69" s="6"/>
      <c r="V69" s="68"/>
      <c r="W69" s="69"/>
      <c r="X69" s="54"/>
      <c r="Y69" s="54"/>
      <c r="Z69" s="54"/>
      <c r="AA69" s="5"/>
      <c r="AB69" s="55"/>
      <c r="AC69" s="56"/>
      <c r="AD69" s="56"/>
      <c r="AE69" s="56"/>
      <c r="AF69" s="6"/>
      <c r="AG69" s="1"/>
      <c r="AZ69" s="74"/>
    </row>
    <row r="70" spans="1:52" ht="48.75" customHeight="1" x14ac:dyDescent="0.25">
      <c r="A70" s="72" t="s">
        <v>133</v>
      </c>
      <c r="B70" s="76" t="s">
        <v>148</v>
      </c>
      <c r="C70" s="75" t="s">
        <v>149</v>
      </c>
      <c r="D70" s="64">
        <v>32.282267419999997</v>
      </c>
      <c r="E70" s="64">
        <v>0</v>
      </c>
      <c r="F70" s="64">
        <f t="shared" si="37"/>
        <v>32.282267419999997</v>
      </c>
      <c r="G70" s="64">
        <f t="shared" si="38"/>
        <v>32.282267420000004</v>
      </c>
      <c r="H70" s="64">
        <f t="shared" si="38"/>
        <v>32.158815799999999</v>
      </c>
      <c r="I70" s="64">
        <v>5.9999791699999996</v>
      </c>
      <c r="J70" s="64">
        <v>5.9999791699999996</v>
      </c>
      <c r="K70" s="64">
        <v>2.3546349799999997</v>
      </c>
      <c r="L70" s="64">
        <v>2.208338E-2</v>
      </c>
      <c r="M70" s="64">
        <v>20.451426529999999</v>
      </c>
      <c r="N70" s="64">
        <v>22.970526509999999</v>
      </c>
      <c r="O70" s="64">
        <v>3.4762267400000018</v>
      </c>
      <c r="P70" s="64">
        <v>3.1662267399999999</v>
      </c>
      <c r="Q70" s="64">
        <f t="shared" si="39"/>
        <v>0.12345161999999732</v>
      </c>
      <c r="R70" s="64">
        <f t="shared" si="40"/>
        <v>-0.12345162000000443</v>
      </c>
      <c r="S70" s="66">
        <f t="shared" si="33"/>
        <v>-3.8241310126661608E-3</v>
      </c>
      <c r="T70" s="67" t="s">
        <v>91</v>
      </c>
      <c r="U70" s="6"/>
      <c r="V70" s="68"/>
      <c r="W70" s="69"/>
      <c r="X70" s="54"/>
      <c r="Y70" s="54"/>
      <c r="Z70" s="54"/>
      <c r="AA70" s="5"/>
      <c r="AB70" s="55"/>
      <c r="AC70" s="56"/>
      <c r="AD70" s="56"/>
      <c r="AE70" s="56"/>
      <c r="AF70" s="6"/>
      <c r="AG70" s="1"/>
      <c r="AZ70" s="74"/>
    </row>
    <row r="71" spans="1:52" ht="67.5" customHeight="1" x14ac:dyDescent="0.25">
      <c r="A71" s="72" t="s">
        <v>133</v>
      </c>
      <c r="B71" s="76" t="s">
        <v>150</v>
      </c>
      <c r="C71" s="75" t="s">
        <v>151</v>
      </c>
      <c r="D71" s="64">
        <v>13.670467332000001</v>
      </c>
      <c r="E71" s="64">
        <v>0</v>
      </c>
      <c r="F71" s="64">
        <f t="shared" si="37"/>
        <v>13.670467332000001</v>
      </c>
      <c r="G71" s="64">
        <f t="shared" si="38"/>
        <v>2.2837808000000002</v>
      </c>
      <c r="H71" s="64">
        <f t="shared" si="38"/>
        <v>2.2608999999999999</v>
      </c>
      <c r="I71" s="64">
        <v>0</v>
      </c>
      <c r="J71" s="64">
        <v>0</v>
      </c>
      <c r="K71" s="64">
        <v>0</v>
      </c>
      <c r="L71" s="64">
        <v>0</v>
      </c>
      <c r="M71" s="64">
        <v>0</v>
      </c>
      <c r="N71" s="64">
        <v>2.2608999999999999</v>
      </c>
      <c r="O71" s="64">
        <v>2.2837808000000002</v>
      </c>
      <c r="P71" s="64">
        <v>0</v>
      </c>
      <c r="Q71" s="64">
        <f t="shared" si="39"/>
        <v>11.409567332000002</v>
      </c>
      <c r="R71" s="64">
        <f t="shared" si="40"/>
        <v>-2.2880800000000256E-2</v>
      </c>
      <c r="S71" s="66">
        <f t="shared" si="33"/>
        <v>-1.0018824924003326E-2</v>
      </c>
      <c r="T71" s="67" t="s">
        <v>32</v>
      </c>
      <c r="U71" s="6"/>
      <c r="V71" s="68"/>
      <c r="W71" s="6"/>
      <c r="X71" s="54"/>
      <c r="Y71" s="54"/>
      <c r="Z71" s="54"/>
      <c r="AA71" s="5"/>
      <c r="AB71" s="55"/>
      <c r="AC71" s="56"/>
      <c r="AD71" s="56"/>
      <c r="AE71" s="56"/>
      <c r="AF71" s="6"/>
      <c r="AG71" s="1"/>
      <c r="AZ71" s="74"/>
    </row>
    <row r="72" spans="1:52" ht="94.5" x14ac:dyDescent="0.25">
      <c r="A72" s="72" t="s">
        <v>133</v>
      </c>
      <c r="B72" s="76" t="s">
        <v>152</v>
      </c>
      <c r="C72" s="75" t="s">
        <v>153</v>
      </c>
      <c r="D72" s="64">
        <v>91.4911295</v>
      </c>
      <c r="E72" s="64">
        <v>70.248682840000001</v>
      </c>
      <c r="F72" s="64">
        <f t="shared" si="37"/>
        <v>21.242446659999999</v>
      </c>
      <c r="G72" s="64">
        <f t="shared" si="38"/>
        <v>21.242446659999999</v>
      </c>
      <c r="H72" s="64">
        <f t="shared" si="38"/>
        <v>0</v>
      </c>
      <c r="I72" s="64">
        <v>17.07234824</v>
      </c>
      <c r="J72" s="64">
        <v>0</v>
      </c>
      <c r="K72" s="64">
        <v>4.1700984200000004</v>
      </c>
      <c r="L72" s="64">
        <v>0</v>
      </c>
      <c r="M72" s="64">
        <v>0</v>
      </c>
      <c r="N72" s="64">
        <v>0</v>
      </c>
      <c r="O72" s="64">
        <v>0</v>
      </c>
      <c r="P72" s="64">
        <v>0</v>
      </c>
      <c r="Q72" s="64">
        <f t="shared" si="39"/>
        <v>21.242446659999999</v>
      </c>
      <c r="R72" s="64">
        <f t="shared" si="40"/>
        <v>-21.242446659999999</v>
      </c>
      <c r="S72" s="66">
        <f t="shared" si="33"/>
        <v>-1</v>
      </c>
      <c r="T72" s="67" t="s">
        <v>154</v>
      </c>
      <c r="U72" s="6"/>
      <c r="V72" s="68"/>
      <c r="W72" s="69"/>
      <c r="X72" s="54"/>
      <c r="Y72" s="54"/>
      <c r="Z72" s="54"/>
      <c r="AA72" s="5"/>
      <c r="AB72" s="55"/>
      <c r="AC72" s="56"/>
      <c r="AD72" s="56"/>
      <c r="AE72" s="56"/>
      <c r="AF72" s="6"/>
      <c r="AG72" s="1"/>
      <c r="AZ72" s="74"/>
    </row>
    <row r="73" spans="1:52" ht="47.25" x14ac:dyDescent="0.25">
      <c r="A73" s="72" t="s">
        <v>133</v>
      </c>
      <c r="B73" s="76" t="s">
        <v>155</v>
      </c>
      <c r="C73" s="75" t="s">
        <v>156</v>
      </c>
      <c r="D73" s="64">
        <v>350.83325589999998</v>
      </c>
      <c r="E73" s="64">
        <v>21.557833239999997</v>
      </c>
      <c r="F73" s="64">
        <f t="shared" si="37"/>
        <v>329.27542266</v>
      </c>
      <c r="G73" s="64">
        <f t="shared" si="38"/>
        <v>146.25541002</v>
      </c>
      <c r="H73" s="64">
        <f t="shared" si="38"/>
        <v>179.29041659000004</v>
      </c>
      <c r="I73" s="64">
        <v>2.94</v>
      </c>
      <c r="J73" s="64">
        <v>3.3840413799999998</v>
      </c>
      <c r="K73" s="64">
        <v>13.880309759999999</v>
      </c>
      <c r="L73" s="64">
        <v>2.8201043700000001</v>
      </c>
      <c r="M73" s="64">
        <v>84.022640880000012</v>
      </c>
      <c r="N73" s="64">
        <v>0</v>
      </c>
      <c r="O73" s="64">
        <v>45.412459380000001</v>
      </c>
      <c r="P73" s="64">
        <v>173.08627084000003</v>
      </c>
      <c r="Q73" s="64">
        <f t="shared" si="39"/>
        <v>149.98500606999997</v>
      </c>
      <c r="R73" s="64">
        <f t="shared" si="40"/>
        <v>33.035006570000036</v>
      </c>
      <c r="S73" s="66">
        <f t="shared" si="33"/>
        <v>0.22587203143789755</v>
      </c>
      <c r="T73" s="67" t="s">
        <v>157</v>
      </c>
      <c r="U73" s="6"/>
      <c r="V73" s="68"/>
      <c r="W73" s="69"/>
      <c r="X73" s="54"/>
      <c r="Y73" s="54"/>
      <c r="Z73" s="54"/>
      <c r="AA73" s="5"/>
      <c r="AB73" s="55"/>
      <c r="AC73" s="56"/>
      <c r="AD73" s="56"/>
      <c r="AE73" s="56"/>
      <c r="AF73" s="6"/>
      <c r="AG73" s="1"/>
      <c r="AZ73" s="74"/>
    </row>
    <row r="74" spans="1:52" ht="31.5" x14ac:dyDescent="0.25">
      <c r="A74" s="48" t="s">
        <v>158</v>
      </c>
      <c r="B74" s="49" t="s">
        <v>159</v>
      </c>
      <c r="C74" s="50" t="s">
        <v>31</v>
      </c>
      <c r="D74" s="60">
        <f t="shared" ref="D74:R74" si="41">SUM(D75)</f>
        <v>52.801713000000007</v>
      </c>
      <c r="E74" s="60">
        <f t="shared" si="41"/>
        <v>15.677989239999999</v>
      </c>
      <c r="F74" s="60">
        <f t="shared" si="41"/>
        <v>37.123723760000004</v>
      </c>
      <c r="G74" s="60">
        <f t="shared" si="41"/>
        <v>37.123723760000004</v>
      </c>
      <c r="H74" s="60">
        <f t="shared" si="41"/>
        <v>29.008834999999998</v>
      </c>
      <c r="I74" s="60">
        <f t="shared" si="41"/>
        <v>13.628664336</v>
      </c>
      <c r="J74" s="60">
        <f t="shared" si="41"/>
        <v>0</v>
      </c>
      <c r="K74" s="60">
        <f t="shared" si="41"/>
        <v>18.657241581600001</v>
      </c>
      <c r="L74" s="60">
        <f t="shared" si="41"/>
        <v>18.413919959999998</v>
      </c>
      <c r="M74" s="60">
        <f t="shared" si="41"/>
        <v>2.0730268424</v>
      </c>
      <c r="N74" s="60">
        <f t="shared" si="41"/>
        <v>12.786059119999999</v>
      </c>
      <c r="O74" s="60">
        <f t="shared" si="41"/>
        <v>2.7647910000000002</v>
      </c>
      <c r="P74" s="60">
        <f t="shared" si="41"/>
        <v>-2.1911440799999999</v>
      </c>
      <c r="Q74" s="60">
        <f t="shared" si="41"/>
        <v>8.1148887600000066</v>
      </c>
      <c r="R74" s="60">
        <f t="shared" si="41"/>
        <v>-8.1148887600000066</v>
      </c>
      <c r="S74" s="52">
        <f>R74/(I74+K74+M74+O74)</f>
        <v>-0.21859037666753733</v>
      </c>
      <c r="T74" s="53" t="s">
        <v>32</v>
      </c>
      <c r="U74" s="6"/>
      <c r="V74" s="6"/>
      <c r="W74" s="6"/>
      <c r="X74" s="54"/>
      <c r="Y74" s="54"/>
      <c r="Z74" s="54"/>
      <c r="AA74" s="5"/>
      <c r="AB74" s="55"/>
      <c r="AC74" s="56"/>
      <c r="AD74" s="56"/>
      <c r="AE74" s="56"/>
      <c r="AF74" s="6"/>
      <c r="AG74" s="1"/>
    </row>
    <row r="75" spans="1:52" ht="31.5" x14ac:dyDescent="0.25">
      <c r="A75" s="72" t="s">
        <v>158</v>
      </c>
      <c r="B75" s="83" t="s">
        <v>160</v>
      </c>
      <c r="C75" s="78" t="s">
        <v>161</v>
      </c>
      <c r="D75" s="64">
        <v>52.801713000000007</v>
      </c>
      <c r="E75" s="64">
        <v>15.677989239999999</v>
      </c>
      <c r="F75" s="64">
        <f>D75-E75</f>
        <v>37.123723760000004</v>
      </c>
      <c r="G75" s="64">
        <f>I75+K75+M75+O75</f>
        <v>37.123723760000004</v>
      </c>
      <c r="H75" s="64">
        <f>J75+L75+N75+P75</f>
        <v>29.008834999999998</v>
      </c>
      <c r="I75" s="64">
        <v>13.628664336</v>
      </c>
      <c r="J75" s="64">
        <v>0</v>
      </c>
      <c r="K75" s="64">
        <v>18.657241581600001</v>
      </c>
      <c r="L75" s="64">
        <v>18.413919959999998</v>
      </c>
      <c r="M75" s="64">
        <v>2.0730268424</v>
      </c>
      <c r="N75" s="64">
        <v>12.786059119999999</v>
      </c>
      <c r="O75" s="64">
        <v>2.7647910000000002</v>
      </c>
      <c r="P75" s="64">
        <v>-2.1911440799999999</v>
      </c>
      <c r="Q75" s="64">
        <f>F75-H75</f>
        <v>8.1148887600000066</v>
      </c>
      <c r="R75" s="64">
        <f>H75-(I75+K75+M75+O75)</f>
        <v>-8.1148887600000066</v>
      </c>
      <c r="S75" s="66">
        <f>R75/(I75+K75+M75+O75)</f>
        <v>-0.21859037666753733</v>
      </c>
      <c r="T75" s="67" t="s">
        <v>162</v>
      </c>
      <c r="U75" s="6"/>
      <c r="V75" s="68"/>
      <c r="W75" s="6"/>
      <c r="X75" s="54"/>
      <c r="Y75" s="54"/>
      <c r="Z75" s="54"/>
      <c r="AA75" s="5"/>
      <c r="AB75" s="55"/>
      <c r="AC75" s="56"/>
      <c r="AD75" s="56"/>
      <c r="AE75" s="56"/>
      <c r="AF75" s="6"/>
      <c r="AG75" s="1"/>
    </row>
    <row r="76" spans="1:52" ht="31.5" x14ac:dyDescent="0.25">
      <c r="A76" s="57" t="s">
        <v>163</v>
      </c>
      <c r="B76" s="58" t="s">
        <v>164</v>
      </c>
      <c r="C76" s="59" t="s">
        <v>31</v>
      </c>
      <c r="D76" s="60">
        <f t="shared" ref="D76:R76" si="42">SUM(D77:D98)</f>
        <v>9062.6752060100007</v>
      </c>
      <c r="E76" s="60">
        <f t="shared" si="42"/>
        <v>2764.6623593500003</v>
      </c>
      <c r="F76" s="60">
        <f t="shared" si="42"/>
        <v>6298.0128466599999</v>
      </c>
      <c r="G76" s="60">
        <f t="shared" si="42"/>
        <v>648.43932269999993</v>
      </c>
      <c r="H76" s="60">
        <f t="shared" si="42"/>
        <v>562.23070023000002</v>
      </c>
      <c r="I76" s="60">
        <f t="shared" si="42"/>
        <v>79.188075710000007</v>
      </c>
      <c r="J76" s="60">
        <f t="shared" si="42"/>
        <v>33.164174329999994</v>
      </c>
      <c r="K76" s="60">
        <f t="shared" si="42"/>
        <v>182.03556757800001</v>
      </c>
      <c r="L76" s="60">
        <f t="shared" si="42"/>
        <v>173.67703617999999</v>
      </c>
      <c r="M76" s="60">
        <f t="shared" si="42"/>
        <v>234.89339594799998</v>
      </c>
      <c r="N76" s="60">
        <f t="shared" si="42"/>
        <v>233.01695400999998</v>
      </c>
      <c r="O76" s="60">
        <f t="shared" si="42"/>
        <v>152.32228346399998</v>
      </c>
      <c r="P76" s="60">
        <f t="shared" si="42"/>
        <v>122.37253570999999</v>
      </c>
      <c r="Q76" s="60">
        <f t="shared" si="42"/>
        <v>5735.7821464299996</v>
      </c>
      <c r="R76" s="60">
        <f t="shared" si="42"/>
        <v>-86.208622470000009</v>
      </c>
      <c r="S76" s="52">
        <f>R76/(I76+K76+M76+O76)</f>
        <v>-0.13294786335757799</v>
      </c>
      <c r="T76" s="53" t="s">
        <v>32</v>
      </c>
      <c r="U76" s="6"/>
      <c r="V76" s="6"/>
      <c r="W76" s="6"/>
      <c r="X76" s="54"/>
      <c r="Y76" s="54"/>
      <c r="Z76" s="54"/>
      <c r="AA76" s="5"/>
      <c r="AB76" s="55"/>
      <c r="AC76" s="56"/>
      <c r="AD76" s="56"/>
      <c r="AE76" s="56"/>
      <c r="AF76" s="6"/>
      <c r="AG76" s="1"/>
    </row>
    <row r="77" spans="1:52" ht="94.5" x14ac:dyDescent="0.25">
      <c r="A77" s="72" t="s">
        <v>163</v>
      </c>
      <c r="B77" s="76" t="s">
        <v>165</v>
      </c>
      <c r="C77" s="63" t="s">
        <v>166</v>
      </c>
      <c r="D77" s="64">
        <v>349.40009468400001</v>
      </c>
      <c r="E77" s="64">
        <v>284.58230454</v>
      </c>
      <c r="F77" s="64">
        <f t="shared" ref="F77:F98" si="43">D77-E77</f>
        <v>64.817790144000014</v>
      </c>
      <c r="G77" s="64">
        <f t="shared" ref="G77:H98" si="44">I77+K77+M77+O77</f>
        <v>64.817790143999986</v>
      </c>
      <c r="H77" s="64">
        <f t="shared" si="44"/>
        <v>33.673099989999997</v>
      </c>
      <c r="I77" s="64">
        <v>12.961820149999999</v>
      </c>
      <c r="J77" s="64">
        <v>13.36991647</v>
      </c>
      <c r="K77" s="64">
        <v>11.66091756</v>
      </c>
      <c r="L77" s="64">
        <v>0.40847254</v>
      </c>
      <c r="M77" s="64">
        <v>34.359041687999998</v>
      </c>
      <c r="N77" s="64">
        <v>11.47898857</v>
      </c>
      <c r="O77" s="64">
        <v>5.8360107459999924</v>
      </c>
      <c r="P77" s="64">
        <v>8.4157224100000008</v>
      </c>
      <c r="Q77" s="64">
        <f t="shared" ref="Q77:Q98" si="45">F77-H77</f>
        <v>31.144690154000017</v>
      </c>
      <c r="R77" s="64">
        <f t="shared" ref="R77:R98" si="46">H77-(I77+K77+M77+O77)</f>
        <v>-31.144690153999989</v>
      </c>
      <c r="S77" s="66">
        <f t="shared" ref="S77:S98" si="47">R77/(I77+K77+M77+O77)</f>
        <v>-0.48049601945405063</v>
      </c>
      <c r="T77" s="67" t="s">
        <v>167</v>
      </c>
      <c r="U77" s="6"/>
      <c r="V77" s="68"/>
      <c r="W77" s="69"/>
      <c r="X77" s="54"/>
      <c r="Y77" s="54"/>
      <c r="Z77" s="54"/>
      <c r="AA77" s="5"/>
      <c r="AB77" s="55"/>
      <c r="AC77" s="56"/>
      <c r="AD77" s="56"/>
      <c r="AE77" s="56"/>
      <c r="AF77" s="6"/>
      <c r="AG77" s="1"/>
      <c r="AZ77" s="74"/>
    </row>
    <row r="78" spans="1:52" ht="47.25" x14ac:dyDescent="0.25">
      <c r="A78" s="72" t="s">
        <v>163</v>
      </c>
      <c r="B78" s="76" t="s">
        <v>168</v>
      </c>
      <c r="C78" s="63" t="s">
        <v>169</v>
      </c>
      <c r="D78" s="64">
        <v>347.01347180999994</v>
      </c>
      <c r="E78" s="64">
        <v>251.49418852999997</v>
      </c>
      <c r="F78" s="64">
        <f t="shared" si="43"/>
        <v>95.519283279999968</v>
      </c>
      <c r="G78" s="64">
        <f t="shared" si="44"/>
        <v>26.846095097999999</v>
      </c>
      <c r="H78" s="64">
        <f t="shared" si="44"/>
        <v>23.767806779999997</v>
      </c>
      <c r="I78" s="64">
        <v>0.442</v>
      </c>
      <c r="J78" s="64">
        <v>0.44903996000000002</v>
      </c>
      <c r="K78" s="64">
        <v>5.6549874099999995</v>
      </c>
      <c r="L78" s="64">
        <v>8.9896899399999981</v>
      </c>
      <c r="M78" s="64">
        <v>9.9714137899999997</v>
      </c>
      <c r="N78" s="64">
        <v>13.5122049</v>
      </c>
      <c r="O78" s="64">
        <v>10.777693898000001</v>
      </c>
      <c r="P78" s="64">
        <v>0.81687198000000005</v>
      </c>
      <c r="Q78" s="64">
        <f t="shared" si="45"/>
        <v>71.751476499999967</v>
      </c>
      <c r="R78" s="64">
        <f t="shared" si="46"/>
        <v>-3.078288318000002</v>
      </c>
      <c r="S78" s="66">
        <f t="shared" si="47"/>
        <v>-0.11466428569082029</v>
      </c>
      <c r="T78" s="67" t="s">
        <v>170</v>
      </c>
      <c r="U78" s="6"/>
      <c r="V78" s="68"/>
      <c r="W78" s="69"/>
      <c r="X78" s="54"/>
      <c r="Y78" s="54"/>
      <c r="Z78" s="54"/>
      <c r="AA78" s="5"/>
      <c r="AB78" s="55"/>
      <c r="AC78" s="56"/>
      <c r="AD78" s="56"/>
      <c r="AE78" s="56"/>
      <c r="AF78" s="6"/>
      <c r="AG78" s="1"/>
      <c r="AZ78" s="74"/>
    </row>
    <row r="79" spans="1:52" ht="94.5" x14ac:dyDescent="0.25">
      <c r="A79" s="72" t="s">
        <v>163</v>
      </c>
      <c r="B79" s="76" t="s">
        <v>171</v>
      </c>
      <c r="C79" s="63" t="s">
        <v>172</v>
      </c>
      <c r="D79" s="64">
        <v>234.10105096199999</v>
      </c>
      <c r="E79" s="64">
        <v>116.35133791999998</v>
      </c>
      <c r="F79" s="64">
        <f t="shared" si="43"/>
        <v>117.74971304200001</v>
      </c>
      <c r="G79" s="64">
        <f t="shared" si="44"/>
        <v>32.386595059999998</v>
      </c>
      <c r="H79" s="64">
        <f t="shared" si="44"/>
        <v>21.155099970000002</v>
      </c>
      <c r="I79" s="64">
        <v>0.57696839999999994</v>
      </c>
      <c r="J79" s="64">
        <v>0.76387053999999988</v>
      </c>
      <c r="K79" s="64">
        <v>6.3592332300000001</v>
      </c>
      <c r="L79" s="64">
        <v>3.1872567300000001</v>
      </c>
      <c r="M79" s="64">
        <v>11.11125195</v>
      </c>
      <c r="N79" s="64">
        <v>3.1156435299999994</v>
      </c>
      <c r="O79" s="64">
        <v>14.33914148</v>
      </c>
      <c r="P79" s="64">
        <v>14.088329170000002</v>
      </c>
      <c r="Q79" s="64">
        <f t="shared" si="45"/>
        <v>96.594613072000016</v>
      </c>
      <c r="R79" s="64">
        <f t="shared" si="46"/>
        <v>-11.231495089999996</v>
      </c>
      <c r="S79" s="66">
        <f t="shared" si="47"/>
        <v>-0.34679456328126879</v>
      </c>
      <c r="T79" s="67" t="s">
        <v>173</v>
      </c>
      <c r="U79" s="6"/>
      <c r="V79" s="68"/>
      <c r="W79" s="69"/>
      <c r="X79" s="54"/>
      <c r="Y79" s="54"/>
      <c r="Z79" s="54"/>
      <c r="AA79" s="5"/>
      <c r="AB79" s="55"/>
      <c r="AC79" s="56"/>
      <c r="AD79" s="56"/>
      <c r="AE79" s="56"/>
      <c r="AF79" s="6"/>
      <c r="AG79" s="1"/>
      <c r="AZ79" s="74"/>
    </row>
    <row r="80" spans="1:52" ht="31.5" x14ac:dyDescent="0.25">
      <c r="A80" s="72" t="s">
        <v>163</v>
      </c>
      <c r="B80" s="76" t="s">
        <v>174</v>
      </c>
      <c r="C80" s="63" t="s">
        <v>175</v>
      </c>
      <c r="D80" s="64">
        <v>167.47847068000002</v>
      </c>
      <c r="E80" s="64">
        <v>120.42121483000001</v>
      </c>
      <c r="F80" s="64">
        <f t="shared" si="43"/>
        <v>47.057255850000004</v>
      </c>
      <c r="G80" s="64">
        <f t="shared" si="44"/>
        <v>44.910977219999999</v>
      </c>
      <c r="H80" s="64">
        <f t="shared" si="44"/>
        <v>38.420142939999998</v>
      </c>
      <c r="I80" s="64">
        <v>0.70546308999999996</v>
      </c>
      <c r="J80" s="64">
        <v>0.35546308999999998</v>
      </c>
      <c r="K80" s="64">
        <v>14.39036688</v>
      </c>
      <c r="L80" s="64">
        <v>22.540572449999999</v>
      </c>
      <c r="M80" s="64">
        <v>22.422415879999999</v>
      </c>
      <c r="N80" s="64">
        <v>10.093856799999999</v>
      </c>
      <c r="O80" s="64">
        <v>7.3927313700000008</v>
      </c>
      <c r="P80" s="64">
        <v>5.430250599999999</v>
      </c>
      <c r="Q80" s="64">
        <f t="shared" si="45"/>
        <v>8.6371129100000061</v>
      </c>
      <c r="R80" s="64">
        <f t="shared" si="46"/>
        <v>-6.4908342800000014</v>
      </c>
      <c r="S80" s="66">
        <f t="shared" si="47"/>
        <v>-0.1445266765896483</v>
      </c>
      <c r="T80" s="67" t="s">
        <v>176</v>
      </c>
      <c r="U80" s="6"/>
      <c r="V80" s="68"/>
      <c r="W80" s="69"/>
      <c r="X80" s="54"/>
      <c r="Y80" s="54"/>
      <c r="Z80" s="54"/>
      <c r="AA80" s="5"/>
      <c r="AB80" s="55"/>
      <c r="AC80" s="56"/>
      <c r="AD80" s="56"/>
      <c r="AE80" s="56"/>
      <c r="AF80" s="6"/>
      <c r="AG80" s="1"/>
      <c r="AZ80" s="74"/>
    </row>
    <row r="81" spans="1:52" ht="31.5" x14ac:dyDescent="0.25">
      <c r="A81" s="72" t="s">
        <v>163</v>
      </c>
      <c r="B81" s="76" t="s">
        <v>177</v>
      </c>
      <c r="C81" s="63" t="s">
        <v>178</v>
      </c>
      <c r="D81" s="64">
        <v>190.50718868200005</v>
      </c>
      <c r="E81" s="64">
        <v>53.929328980000015</v>
      </c>
      <c r="F81" s="64">
        <f t="shared" si="43"/>
        <v>136.57785970200004</v>
      </c>
      <c r="G81" s="64">
        <f t="shared" si="44"/>
        <v>23.018154089999999</v>
      </c>
      <c r="H81" s="64">
        <f t="shared" si="44"/>
        <v>21.779837880000002</v>
      </c>
      <c r="I81" s="64">
        <v>2.5628525599999996</v>
      </c>
      <c r="J81" s="64">
        <v>2.5112628399999997</v>
      </c>
      <c r="K81" s="64">
        <v>4.34316031</v>
      </c>
      <c r="L81" s="64">
        <v>8.4355647100000013</v>
      </c>
      <c r="M81" s="64">
        <v>7.4202996999999993</v>
      </c>
      <c r="N81" s="64">
        <v>10.11881545</v>
      </c>
      <c r="O81" s="64">
        <v>8.6918415200000005</v>
      </c>
      <c r="P81" s="64">
        <v>0.71419487999999998</v>
      </c>
      <c r="Q81" s="64">
        <f t="shared" si="45"/>
        <v>114.79802182200004</v>
      </c>
      <c r="R81" s="64">
        <f t="shared" si="46"/>
        <v>-1.2383162099999971</v>
      </c>
      <c r="S81" s="66">
        <f t="shared" si="47"/>
        <v>-5.379737250685844E-2</v>
      </c>
      <c r="T81" s="67" t="s">
        <v>32</v>
      </c>
      <c r="U81" s="6"/>
      <c r="V81" s="68"/>
      <c r="W81" s="69"/>
      <c r="X81" s="54"/>
      <c r="Y81" s="54"/>
      <c r="Z81" s="54"/>
      <c r="AA81" s="5"/>
      <c r="AB81" s="55"/>
      <c r="AC81" s="56"/>
      <c r="AD81" s="56"/>
      <c r="AE81" s="56"/>
      <c r="AF81" s="6"/>
      <c r="AG81" s="1"/>
      <c r="AZ81" s="74"/>
    </row>
    <row r="82" spans="1:52" ht="47.25" x14ac:dyDescent="0.25">
      <c r="A82" s="72" t="s">
        <v>163</v>
      </c>
      <c r="B82" s="76" t="s">
        <v>179</v>
      </c>
      <c r="C82" s="63" t="s">
        <v>180</v>
      </c>
      <c r="D82" s="64">
        <v>236.15519999999998</v>
      </c>
      <c r="E82" s="64">
        <v>0</v>
      </c>
      <c r="F82" s="64">
        <f t="shared" si="43"/>
        <v>236.15519999999998</v>
      </c>
      <c r="G82" s="64">
        <f t="shared" si="44"/>
        <v>8.3661326099999993</v>
      </c>
      <c r="H82" s="64">
        <f t="shared" si="44"/>
        <v>6.7816682400000001</v>
      </c>
      <c r="I82" s="64">
        <v>0.12182785</v>
      </c>
      <c r="J82" s="64">
        <v>0.12182784999999999</v>
      </c>
      <c r="K82" s="64">
        <v>2.2195458499999998</v>
      </c>
      <c r="L82" s="64">
        <v>3.4259375800000003</v>
      </c>
      <c r="M82" s="64">
        <v>3.7293679699999998</v>
      </c>
      <c r="N82" s="64">
        <v>3.23390281</v>
      </c>
      <c r="O82" s="64">
        <v>2.2953909400000003</v>
      </c>
      <c r="P82" s="64">
        <v>0</v>
      </c>
      <c r="Q82" s="64">
        <f t="shared" si="45"/>
        <v>229.37353175999999</v>
      </c>
      <c r="R82" s="64">
        <f t="shared" si="46"/>
        <v>-1.5844643699999992</v>
      </c>
      <c r="S82" s="66">
        <f t="shared" si="47"/>
        <v>-0.18939030061585402</v>
      </c>
      <c r="T82" s="67" t="s">
        <v>181</v>
      </c>
      <c r="U82" s="6"/>
      <c r="V82" s="68"/>
      <c r="W82" s="69"/>
      <c r="X82" s="54"/>
      <c r="Y82" s="54"/>
      <c r="Z82" s="54"/>
      <c r="AA82" s="5"/>
      <c r="AB82" s="55"/>
      <c r="AC82" s="56"/>
      <c r="AD82" s="56"/>
      <c r="AE82" s="56"/>
      <c r="AF82" s="6"/>
      <c r="AG82" s="1"/>
      <c r="AZ82" s="74"/>
    </row>
    <row r="83" spans="1:52" ht="47.25" x14ac:dyDescent="0.25">
      <c r="A83" s="72" t="s">
        <v>163</v>
      </c>
      <c r="B83" s="76" t="s">
        <v>182</v>
      </c>
      <c r="C83" s="63" t="s">
        <v>183</v>
      </c>
      <c r="D83" s="64">
        <v>16.233963290000002</v>
      </c>
      <c r="E83" s="64">
        <v>9.9562065700000009</v>
      </c>
      <c r="F83" s="64">
        <f t="shared" si="43"/>
        <v>6.2777567200000011</v>
      </c>
      <c r="G83" s="64">
        <f t="shared" si="44"/>
        <v>6.2777567199999993</v>
      </c>
      <c r="H83" s="64">
        <f t="shared" si="44"/>
        <v>5.3402366099999998</v>
      </c>
      <c r="I83" s="64">
        <v>0.11845142</v>
      </c>
      <c r="J83" s="64">
        <v>0.11725113</v>
      </c>
      <c r="K83" s="64">
        <v>1.8961922179999999</v>
      </c>
      <c r="L83" s="64">
        <v>3.0424571499999997</v>
      </c>
      <c r="M83" s="64">
        <v>2.98858311</v>
      </c>
      <c r="N83" s="64">
        <v>1.1381446900000001</v>
      </c>
      <c r="O83" s="64">
        <v>1.2745299720000001</v>
      </c>
      <c r="P83" s="64">
        <v>1.0423836399999999</v>
      </c>
      <c r="Q83" s="64">
        <f t="shared" si="45"/>
        <v>0.93752011000000124</v>
      </c>
      <c r="R83" s="64">
        <f t="shared" si="46"/>
        <v>-0.93752010999999946</v>
      </c>
      <c r="S83" s="66">
        <f t="shared" si="47"/>
        <v>-0.14933998748521105</v>
      </c>
      <c r="T83" s="67" t="s">
        <v>184</v>
      </c>
      <c r="U83" s="6"/>
      <c r="V83" s="68"/>
      <c r="W83" s="69"/>
      <c r="X83" s="54"/>
      <c r="Y83" s="54"/>
      <c r="Z83" s="54"/>
      <c r="AA83" s="5"/>
      <c r="AB83" s="55"/>
      <c r="AC83" s="56"/>
      <c r="AD83" s="56"/>
      <c r="AE83" s="56"/>
      <c r="AF83" s="6"/>
      <c r="AG83" s="1"/>
      <c r="AZ83" s="74"/>
    </row>
    <row r="84" spans="1:52" ht="31.5" x14ac:dyDescent="0.25">
      <c r="A84" s="72" t="s">
        <v>163</v>
      </c>
      <c r="B84" s="76" t="s">
        <v>185</v>
      </c>
      <c r="C84" s="63" t="s">
        <v>186</v>
      </c>
      <c r="D84" s="64">
        <v>159.9017815</v>
      </c>
      <c r="E84" s="64">
        <v>120.59546516</v>
      </c>
      <c r="F84" s="64">
        <f t="shared" si="43"/>
        <v>39.306316339999995</v>
      </c>
      <c r="G84" s="64">
        <f t="shared" si="44"/>
        <v>39.306316339999995</v>
      </c>
      <c r="H84" s="64">
        <f t="shared" si="44"/>
        <v>33.158031719999997</v>
      </c>
      <c r="I84" s="64">
        <v>9.060398489999999</v>
      </c>
      <c r="J84" s="64">
        <v>0.28482160000000001</v>
      </c>
      <c r="K84" s="64">
        <v>15.77746112</v>
      </c>
      <c r="L84" s="64">
        <v>10.52450908</v>
      </c>
      <c r="M84" s="64">
        <v>9.3278904699999998</v>
      </c>
      <c r="N84" s="64">
        <v>9.6735042699999987</v>
      </c>
      <c r="O84" s="64">
        <v>5.1405662599999999</v>
      </c>
      <c r="P84" s="64">
        <v>12.675196770000001</v>
      </c>
      <c r="Q84" s="64">
        <f t="shared" si="45"/>
        <v>6.1482846199999983</v>
      </c>
      <c r="R84" s="64">
        <f t="shared" si="46"/>
        <v>-6.1482846199999983</v>
      </c>
      <c r="S84" s="66">
        <f t="shared" si="47"/>
        <v>-0.15641976131309993</v>
      </c>
      <c r="T84" s="67" t="s">
        <v>187</v>
      </c>
      <c r="U84" s="6"/>
      <c r="V84" s="68"/>
      <c r="W84" s="69"/>
      <c r="X84" s="54"/>
      <c r="Y84" s="54"/>
      <c r="Z84" s="54"/>
      <c r="AA84" s="5"/>
      <c r="AB84" s="55"/>
      <c r="AC84" s="56"/>
      <c r="AD84" s="56"/>
      <c r="AE84" s="56"/>
      <c r="AF84" s="6"/>
      <c r="AG84" s="1"/>
      <c r="AZ84" s="74"/>
    </row>
    <row r="85" spans="1:52" ht="31.5" x14ac:dyDescent="0.25">
      <c r="A85" s="72" t="s">
        <v>163</v>
      </c>
      <c r="B85" s="76" t="s">
        <v>188</v>
      </c>
      <c r="C85" s="63" t="s">
        <v>189</v>
      </c>
      <c r="D85" s="64">
        <v>279.33713486399995</v>
      </c>
      <c r="E85" s="64">
        <v>221.17507320999997</v>
      </c>
      <c r="F85" s="64">
        <f t="shared" si="43"/>
        <v>58.162061653999984</v>
      </c>
      <c r="G85" s="64">
        <f t="shared" si="44"/>
        <v>33.554275227999995</v>
      </c>
      <c r="H85" s="64">
        <f t="shared" si="44"/>
        <v>33.26801412999999</v>
      </c>
      <c r="I85" s="64">
        <v>3.1136768180000001</v>
      </c>
      <c r="J85" s="64">
        <v>0</v>
      </c>
      <c r="K85" s="64">
        <v>12.36125163</v>
      </c>
      <c r="L85" s="64">
        <v>6.735199259999999</v>
      </c>
      <c r="M85" s="64">
        <v>11.070637249999999</v>
      </c>
      <c r="N85" s="64">
        <v>21.897545159999996</v>
      </c>
      <c r="O85" s="64">
        <v>7.00870953</v>
      </c>
      <c r="P85" s="64">
        <v>4.6352697099999984</v>
      </c>
      <c r="Q85" s="64">
        <f t="shared" si="45"/>
        <v>24.894047523999994</v>
      </c>
      <c r="R85" s="64">
        <f t="shared" si="46"/>
        <v>-0.28626109800000421</v>
      </c>
      <c r="S85" s="66">
        <f t="shared" si="47"/>
        <v>-8.5312853892647415E-3</v>
      </c>
      <c r="T85" s="67" t="s">
        <v>32</v>
      </c>
      <c r="U85" s="6"/>
      <c r="V85" s="68"/>
      <c r="W85" s="69"/>
      <c r="X85" s="54"/>
      <c r="Y85" s="54"/>
      <c r="Z85" s="54"/>
      <c r="AA85" s="5"/>
      <c r="AB85" s="55"/>
      <c r="AC85" s="56"/>
      <c r="AD85" s="56"/>
      <c r="AE85" s="56"/>
      <c r="AF85" s="6"/>
      <c r="AG85" s="1"/>
      <c r="AZ85" s="74"/>
    </row>
    <row r="86" spans="1:52" ht="31.5" x14ac:dyDescent="0.25">
      <c r="A86" s="72" t="s">
        <v>163</v>
      </c>
      <c r="B86" s="76" t="s">
        <v>190</v>
      </c>
      <c r="C86" s="63" t="s">
        <v>191</v>
      </c>
      <c r="D86" s="64">
        <v>524.92569561200003</v>
      </c>
      <c r="E86" s="64">
        <v>450.87718421</v>
      </c>
      <c r="F86" s="64">
        <f t="shared" si="43"/>
        <v>74.048511402000031</v>
      </c>
      <c r="G86" s="64">
        <f t="shared" si="44"/>
        <v>74.048511402000003</v>
      </c>
      <c r="H86" s="64">
        <f t="shared" si="44"/>
        <v>69.899587799999992</v>
      </c>
      <c r="I86" s="64">
        <v>9.1317593300000013</v>
      </c>
      <c r="J86" s="64">
        <v>0</v>
      </c>
      <c r="K86" s="64">
        <v>23.275977210000001</v>
      </c>
      <c r="L86" s="64">
        <v>11.723700179999998</v>
      </c>
      <c r="M86" s="64">
        <v>24.10479638</v>
      </c>
      <c r="N86" s="64">
        <v>37.639938090000001</v>
      </c>
      <c r="O86" s="64">
        <v>17.535978482000004</v>
      </c>
      <c r="P86" s="64">
        <v>20.535949529999996</v>
      </c>
      <c r="Q86" s="64">
        <f t="shared" si="45"/>
        <v>4.1489236020000391</v>
      </c>
      <c r="R86" s="64">
        <f t="shared" si="46"/>
        <v>-4.1489236020000106</v>
      </c>
      <c r="S86" s="66">
        <f t="shared" si="47"/>
        <v>-5.6029804292432421E-2</v>
      </c>
      <c r="T86" s="67" t="s">
        <v>32</v>
      </c>
      <c r="U86" s="6"/>
      <c r="V86" s="68"/>
      <c r="W86" s="69"/>
      <c r="X86" s="54"/>
      <c r="Y86" s="54"/>
      <c r="Z86" s="54"/>
      <c r="AA86" s="5"/>
      <c r="AB86" s="55"/>
      <c r="AC86" s="56"/>
      <c r="AD86" s="56"/>
      <c r="AE86" s="56"/>
      <c r="AF86" s="6"/>
      <c r="AG86" s="1"/>
      <c r="AZ86" s="74"/>
    </row>
    <row r="87" spans="1:52" ht="31.5" x14ac:dyDescent="0.25">
      <c r="A87" s="72" t="s">
        <v>163</v>
      </c>
      <c r="B87" s="76" t="s">
        <v>192</v>
      </c>
      <c r="C87" s="63" t="s">
        <v>193</v>
      </c>
      <c r="D87" s="64">
        <v>76.181748945999999</v>
      </c>
      <c r="E87" s="64">
        <v>27.085545740000001</v>
      </c>
      <c r="F87" s="64">
        <f t="shared" si="43"/>
        <v>49.096203205999998</v>
      </c>
      <c r="G87" s="64">
        <f t="shared" si="44"/>
        <v>49.096203205999998</v>
      </c>
      <c r="H87" s="64">
        <f t="shared" si="44"/>
        <v>46.083285539999999</v>
      </c>
      <c r="I87" s="64">
        <v>7.15772765</v>
      </c>
      <c r="J87" s="64">
        <v>0</v>
      </c>
      <c r="K87" s="64">
        <v>17.1990877</v>
      </c>
      <c r="L87" s="64">
        <v>23.108216799999997</v>
      </c>
      <c r="M87" s="64">
        <v>14.272763899999999</v>
      </c>
      <c r="N87" s="64">
        <v>12.91356004</v>
      </c>
      <c r="O87" s="64">
        <v>10.466623955999996</v>
      </c>
      <c r="P87" s="64">
        <v>10.061508699999999</v>
      </c>
      <c r="Q87" s="64">
        <f t="shared" si="45"/>
        <v>3.0129176659999999</v>
      </c>
      <c r="R87" s="64">
        <f t="shared" si="46"/>
        <v>-3.0129176659999999</v>
      </c>
      <c r="S87" s="66">
        <f t="shared" si="47"/>
        <v>-6.1367630677229112E-2</v>
      </c>
      <c r="T87" s="67" t="s">
        <v>32</v>
      </c>
      <c r="U87" s="6"/>
      <c r="V87" s="68"/>
      <c r="W87" s="69"/>
      <c r="X87" s="54"/>
      <c r="Y87" s="54"/>
      <c r="Z87" s="54"/>
      <c r="AA87" s="5"/>
      <c r="AB87" s="55"/>
      <c r="AC87" s="56"/>
      <c r="AD87" s="56"/>
      <c r="AE87" s="56"/>
      <c r="AF87" s="6"/>
      <c r="AG87" s="1"/>
      <c r="AZ87" s="74"/>
    </row>
    <row r="88" spans="1:52" ht="31.5" x14ac:dyDescent="0.25">
      <c r="A88" s="72" t="s">
        <v>163</v>
      </c>
      <c r="B88" s="76" t="s">
        <v>194</v>
      </c>
      <c r="C88" s="63" t="s">
        <v>195</v>
      </c>
      <c r="D88" s="64">
        <v>118.22696551399999</v>
      </c>
      <c r="E88" s="64">
        <v>96.448300809999992</v>
      </c>
      <c r="F88" s="64">
        <f t="shared" si="43"/>
        <v>21.778664703999993</v>
      </c>
      <c r="G88" s="64">
        <f t="shared" si="44"/>
        <v>21.7786647</v>
      </c>
      <c r="H88" s="64">
        <f t="shared" si="44"/>
        <v>21.003952479999999</v>
      </c>
      <c r="I88" s="64">
        <v>2.9171127800000001</v>
      </c>
      <c r="J88" s="64">
        <v>0</v>
      </c>
      <c r="K88" s="64">
        <v>6.9884502800000003</v>
      </c>
      <c r="L88" s="64">
        <v>10.96298013</v>
      </c>
      <c r="M88" s="64">
        <v>6.6167740299999993</v>
      </c>
      <c r="N88" s="64">
        <v>9.4570493399999993</v>
      </c>
      <c r="O88" s="82">
        <v>5.2563276100000005</v>
      </c>
      <c r="P88" s="64">
        <v>0.58392301000000002</v>
      </c>
      <c r="Q88" s="64">
        <f t="shared" si="45"/>
        <v>0.77471222399999462</v>
      </c>
      <c r="R88" s="64">
        <f t="shared" si="46"/>
        <v>-0.77471222000000139</v>
      </c>
      <c r="S88" s="66">
        <f t="shared" si="47"/>
        <v>-3.5572071597208682E-2</v>
      </c>
      <c r="T88" s="67" t="s">
        <v>32</v>
      </c>
      <c r="U88" s="6"/>
      <c r="V88" s="68"/>
      <c r="W88" s="69"/>
      <c r="X88" s="54"/>
      <c r="Y88" s="54"/>
      <c r="Z88" s="54"/>
      <c r="AA88" s="5"/>
      <c r="AB88" s="55"/>
      <c r="AC88" s="56"/>
      <c r="AD88" s="56"/>
      <c r="AE88" s="56"/>
      <c r="AF88" s="6"/>
      <c r="AG88" s="1"/>
      <c r="AZ88" s="74"/>
    </row>
    <row r="89" spans="1:52" x14ac:dyDescent="0.25">
      <c r="A89" s="72" t="s">
        <v>163</v>
      </c>
      <c r="B89" s="76" t="s">
        <v>196</v>
      </c>
      <c r="C89" s="63" t="s">
        <v>197</v>
      </c>
      <c r="D89" s="64">
        <v>311.57930408599998</v>
      </c>
      <c r="E89" s="64">
        <v>211.34138754</v>
      </c>
      <c r="F89" s="64">
        <f t="shared" si="43"/>
        <v>100.23791654599998</v>
      </c>
      <c r="G89" s="64">
        <f t="shared" si="44"/>
        <v>100.23791655000001</v>
      </c>
      <c r="H89" s="64">
        <f t="shared" si="44"/>
        <v>91.984853669999993</v>
      </c>
      <c r="I89" s="64">
        <v>9.9969582100000007</v>
      </c>
      <c r="J89" s="64">
        <v>2.7745000000000002E-2</v>
      </c>
      <c r="K89" s="64">
        <v>28.232408410000001</v>
      </c>
      <c r="L89" s="64">
        <v>30.441645099999995</v>
      </c>
      <c r="M89" s="64">
        <v>36.794467040000001</v>
      </c>
      <c r="N89" s="64">
        <v>51.628954239999999</v>
      </c>
      <c r="O89" s="82">
        <v>25.21408289</v>
      </c>
      <c r="P89" s="64">
        <v>9.8865093299999991</v>
      </c>
      <c r="Q89" s="64">
        <f t="shared" si="45"/>
        <v>8.2530628759999871</v>
      </c>
      <c r="R89" s="64">
        <f t="shared" si="46"/>
        <v>-8.2530628800000159</v>
      </c>
      <c r="S89" s="66">
        <f t="shared" si="47"/>
        <v>-8.2334740825177444E-2</v>
      </c>
      <c r="T89" s="67" t="s">
        <v>32</v>
      </c>
      <c r="U89" s="6"/>
      <c r="V89" s="68"/>
      <c r="W89" s="69"/>
      <c r="X89" s="54"/>
      <c r="Y89" s="54"/>
      <c r="Z89" s="54"/>
      <c r="AA89" s="5"/>
      <c r="AB89" s="55"/>
      <c r="AC89" s="56"/>
      <c r="AD89" s="56"/>
      <c r="AE89" s="56"/>
      <c r="AF89" s="6"/>
      <c r="AG89" s="1"/>
      <c r="AZ89" s="74"/>
    </row>
    <row r="90" spans="1:52" ht="31.5" x14ac:dyDescent="0.25">
      <c r="A90" s="72" t="s">
        <v>163</v>
      </c>
      <c r="B90" s="76" t="s">
        <v>198</v>
      </c>
      <c r="C90" s="63" t="s">
        <v>199</v>
      </c>
      <c r="D90" s="64">
        <v>136.89747857200001</v>
      </c>
      <c r="E90" s="64">
        <v>122.5495066</v>
      </c>
      <c r="F90" s="64">
        <f t="shared" si="43"/>
        <v>14.347971972000011</v>
      </c>
      <c r="G90" s="64">
        <f t="shared" si="44"/>
        <v>14.347971971999998</v>
      </c>
      <c r="H90" s="64">
        <f t="shared" si="44"/>
        <v>9.9860988399999986</v>
      </c>
      <c r="I90" s="64">
        <v>3.0193825719999987</v>
      </c>
      <c r="J90" s="64">
        <v>0.22375800000000001</v>
      </c>
      <c r="K90" s="64">
        <v>5.5380641699999993</v>
      </c>
      <c r="L90" s="81">
        <v>2.1474329299999999</v>
      </c>
      <c r="M90" s="64">
        <v>3.6135102200000002</v>
      </c>
      <c r="N90" s="81">
        <v>6.9127283399999992</v>
      </c>
      <c r="O90" s="84">
        <v>2.1770150099999999</v>
      </c>
      <c r="P90" s="81">
        <v>0.70217956999999998</v>
      </c>
      <c r="Q90" s="64">
        <f t="shared" si="45"/>
        <v>4.3618731320000119</v>
      </c>
      <c r="R90" s="64">
        <f t="shared" si="46"/>
        <v>-4.3618731319999995</v>
      </c>
      <c r="S90" s="66">
        <f t="shared" si="47"/>
        <v>-0.30400624844487956</v>
      </c>
      <c r="T90" s="67" t="s">
        <v>187</v>
      </c>
      <c r="U90" s="6"/>
      <c r="V90" s="68"/>
      <c r="W90" s="69"/>
      <c r="X90" s="54"/>
      <c r="Y90" s="54"/>
      <c r="Z90" s="54"/>
      <c r="AA90" s="5"/>
      <c r="AB90" s="55"/>
      <c r="AC90" s="56"/>
      <c r="AD90" s="56"/>
      <c r="AE90" s="56"/>
      <c r="AF90" s="6"/>
      <c r="AG90" s="1"/>
      <c r="AZ90" s="74"/>
    </row>
    <row r="91" spans="1:52" x14ac:dyDescent="0.25">
      <c r="A91" s="72" t="s">
        <v>163</v>
      </c>
      <c r="B91" s="76" t="s">
        <v>200</v>
      </c>
      <c r="C91" s="63" t="s">
        <v>201</v>
      </c>
      <c r="D91" s="64">
        <v>245.93236320799997</v>
      </c>
      <c r="E91" s="64">
        <v>199.16163944999997</v>
      </c>
      <c r="F91" s="64">
        <f t="shared" si="43"/>
        <v>46.770723758000003</v>
      </c>
      <c r="G91" s="64">
        <f t="shared" si="44"/>
        <v>45.117809620000003</v>
      </c>
      <c r="H91" s="64">
        <f t="shared" si="44"/>
        <v>43.991379980000005</v>
      </c>
      <c r="I91" s="64">
        <v>3.6391583999999999</v>
      </c>
      <c r="J91" s="64">
        <v>0.64679799999999998</v>
      </c>
      <c r="K91" s="64">
        <v>11.39048547</v>
      </c>
      <c r="L91" s="81">
        <v>12.158258940000001</v>
      </c>
      <c r="M91" s="64">
        <v>17.207422149999999</v>
      </c>
      <c r="N91" s="81">
        <v>7.69690707</v>
      </c>
      <c r="O91" s="81">
        <v>12.880743600000001</v>
      </c>
      <c r="P91" s="81">
        <v>23.489415970000003</v>
      </c>
      <c r="Q91" s="64">
        <f t="shared" si="45"/>
        <v>2.7793437779999977</v>
      </c>
      <c r="R91" s="64">
        <f t="shared" si="46"/>
        <v>-1.1264296399999978</v>
      </c>
      <c r="S91" s="66">
        <f t="shared" si="47"/>
        <v>-2.4966407932637526E-2</v>
      </c>
      <c r="T91" s="67" t="s">
        <v>32</v>
      </c>
      <c r="U91" s="6"/>
      <c r="V91" s="68"/>
      <c r="W91" s="69"/>
      <c r="X91" s="54"/>
      <c r="Y91" s="54"/>
      <c r="Z91" s="54"/>
      <c r="AA91" s="5"/>
      <c r="AB91" s="55"/>
      <c r="AC91" s="56"/>
      <c r="AD91" s="56"/>
      <c r="AE91" s="56"/>
      <c r="AF91" s="6"/>
      <c r="AG91" s="1"/>
      <c r="AZ91" s="74"/>
    </row>
    <row r="92" spans="1:52" ht="31.5" x14ac:dyDescent="0.25">
      <c r="A92" s="72" t="s">
        <v>163</v>
      </c>
      <c r="B92" s="76" t="s">
        <v>202</v>
      </c>
      <c r="C92" s="63" t="s">
        <v>203</v>
      </c>
      <c r="D92" s="64">
        <v>266.63040000000001</v>
      </c>
      <c r="E92" s="64">
        <v>57.385609919999986</v>
      </c>
      <c r="F92" s="64">
        <f t="shared" si="43"/>
        <v>209.24479008000003</v>
      </c>
      <c r="G92" s="64">
        <f t="shared" si="44"/>
        <v>1.7936027999999933</v>
      </c>
      <c r="H92" s="64">
        <f t="shared" si="44"/>
        <v>0.17902035000000005</v>
      </c>
      <c r="I92" s="64">
        <v>0</v>
      </c>
      <c r="J92" s="64">
        <v>0.80876071000000005</v>
      </c>
      <c r="K92" s="64">
        <v>0</v>
      </c>
      <c r="L92" s="64">
        <v>0</v>
      </c>
      <c r="M92" s="64">
        <v>0</v>
      </c>
      <c r="N92" s="64">
        <v>0</v>
      </c>
      <c r="O92" s="64">
        <v>1.7936027999999933</v>
      </c>
      <c r="P92" s="64">
        <v>-0.62974036</v>
      </c>
      <c r="Q92" s="64">
        <f t="shared" si="45"/>
        <v>209.06576973000003</v>
      </c>
      <c r="R92" s="64">
        <f t="shared" si="46"/>
        <v>-1.6145824499999932</v>
      </c>
      <c r="S92" s="66">
        <f t="shared" si="47"/>
        <v>-0.90018952356675586</v>
      </c>
      <c r="T92" s="67" t="s">
        <v>204</v>
      </c>
      <c r="U92" s="6"/>
      <c r="V92" s="68"/>
      <c r="W92" s="6"/>
      <c r="X92" s="54"/>
      <c r="Y92" s="54"/>
      <c r="Z92" s="54"/>
      <c r="AA92" s="5"/>
      <c r="AB92" s="55"/>
      <c r="AC92" s="56"/>
      <c r="AD92" s="56"/>
      <c r="AE92" s="56"/>
      <c r="AF92" s="6"/>
      <c r="AG92" s="1"/>
      <c r="AZ92" s="74"/>
    </row>
    <row r="93" spans="1:52" ht="47.25" x14ac:dyDescent="0.25">
      <c r="A93" s="72" t="s">
        <v>163</v>
      </c>
      <c r="B93" s="76" t="s">
        <v>205</v>
      </c>
      <c r="C93" s="63" t="s">
        <v>206</v>
      </c>
      <c r="D93" s="64">
        <v>1218.1343999999999</v>
      </c>
      <c r="E93" s="85">
        <v>96.684882550000012</v>
      </c>
      <c r="F93" s="85">
        <f t="shared" si="43"/>
        <v>1121.4495174499998</v>
      </c>
      <c r="G93" s="64">
        <f t="shared" si="44"/>
        <v>1.6865605800000194</v>
      </c>
      <c r="H93" s="64">
        <f t="shared" si="44"/>
        <v>2.77101956</v>
      </c>
      <c r="I93" s="85">
        <v>1.6865605800000194</v>
      </c>
      <c r="J93" s="85">
        <v>2.7793895600000003</v>
      </c>
      <c r="K93" s="85">
        <v>0</v>
      </c>
      <c r="L93" s="85">
        <v>0</v>
      </c>
      <c r="M93" s="85">
        <v>0</v>
      </c>
      <c r="N93" s="85">
        <v>0</v>
      </c>
      <c r="O93" s="85">
        <v>0</v>
      </c>
      <c r="P93" s="85">
        <v>-8.369999999999999E-3</v>
      </c>
      <c r="Q93" s="64">
        <f t="shared" si="45"/>
        <v>1118.6784978899998</v>
      </c>
      <c r="R93" s="64">
        <f t="shared" si="46"/>
        <v>1.0844589799999806</v>
      </c>
      <c r="S93" s="66">
        <f t="shared" si="47"/>
        <v>0.64300031250580292</v>
      </c>
      <c r="T93" s="67" t="s">
        <v>207</v>
      </c>
      <c r="U93" s="6"/>
      <c r="V93" s="68"/>
      <c r="W93" s="69"/>
      <c r="X93" s="54"/>
      <c r="Y93" s="54"/>
      <c r="Z93" s="54"/>
      <c r="AA93" s="5"/>
      <c r="AB93" s="55"/>
      <c r="AC93" s="56"/>
      <c r="AD93" s="56"/>
      <c r="AE93" s="56"/>
      <c r="AF93" s="6"/>
      <c r="AG93" s="1"/>
      <c r="AZ93" s="74"/>
    </row>
    <row r="94" spans="1:52" ht="31.5" x14ac:dyDescent="0.25">
      <c r="A94" s="72" t="s">
        <v>163</v>
      </c>
      <c r="B94" s="76" t="s">
        <v>208</v>
      </c>
      <c r="C94" s="63" t="s">
        <v>209</v>
      </c>
      <c r="D94" s="64">
        <v>1274.8763999999999</v>
      </c>
      <c r="E94" s="85">
        <v>68.401787040000002</v>
      </c>
      <c r="F94" s="64">
        <f t="shared" si="43"/>
        <v>1206.4746129599998</v>
      </c>
      <c r="G94" s="64">
        <f t="shared" si="44"/>
        <v>2.1066628199999977</v>
      </c>
      <c r="H94" s="64">
        <f t="shared" si="44"/>
        <v>2.0668763800000001</v>
      </c>
      <c r="I94" s="64">
        <v>2.1066628199999977</v>
      </c>
      <c r="J94" s="85">
        <v>2.9154235399999999</v>
      </c>
      <c r="K94" s="64">
        <v>0</v>
      </c>
      <c r="L94" s="64">
        <v>0</v>
      </c>
      <c r="M94" s="64">
        <v>0</v>
      </c>
      <c r="N94" s="64">
        <v>-0.44416679999999997</v>
      </c>
      <c r="O94" s="64">
        <v>0</v>
      </c>
      <c r="P94" s="64">
        <v>-0.40438035999999999</v>
      </c>
      <c r="Q94" s="64">
        <f t="shared" si="45"/>
        <v>1204.4077365799999</v>
      </c>
      <c r="R94" s="64">
        <f t="shared" si="46"/>
        <v>-3.9786439999997647E-2</v>
      </c>
      <c r="S94" s="66">
        <f t="shared" si="47"/>
        <v>-1.8886002839314214E-2</v>
      </c>
      <c r="T94" s="67" t="s">
        <v>32</v>
      </c>
      <c r="U94" s="6"/>
      <c r="V94" s="68"/>
      <c r="W94" s="69"/>
      <c r="X94" s="54"/>
      <c r="Y94" s="54"/>
      <c r="Z94" s="54"/>
      <c r="AA94" s="5"/>
      <c r="AB94" s="55"/>
      <c r="AC94" s="56"/>
      <c r="AD94" s="56"/>
      <c r="AE94" s="56"/>
      <c r="AF94" s="6"/>
      <c r="AG94" s="1"/>
      <c r="AZ94" s="74"/>
    </row>
    <row r="95" spans="1:52" ht="31.5" x14ac:dyDescent="0.25">
      <c r="A95" s="72" t="s">
        <v>163</v>
      </c>
      <c r="B95" s="76" t="s">
        <v>210</v>
      </c>
      <c r="C95" s="63" t="s">
        <v>211</v>
      </c>
      <c r="D95" s="64">
        <v>957.06959999999992</v>
      </c>
      <c r="E95" s="64">
        <v>83.92500665</v>
      </c>
      <c r="F95" s="64">
        <f t="shared" si="43"/>
        <v>873.14459334999992</v>
      </c>
      <c r="G95" s="64">
        <f t="shared" si="44"/>
        <v>54.095917139999997</v>
      </c>
      <c r="H95" s="64">
        <f t="shared" si="44"/>
        <v>53.364828430000003</v>
      </c>
      <c r="I95" s="85">
        <v>5.0806379499999998</v>
      </c>
      <c r="J95" s="64">
        <v>3.4925390999999997</v>
      </c>
      <c r="K95" s="85">
        <v>14.891225370000001</v>
      </c>
      <c r="L95" s="64">
        <v>15.84514266</v>
      </c>
      <c r="M95" s="85">
        <v>19.88276042</v>
      </c>
      <c r="N95" s="64">
        <v>23.30908951</v>
      </c>
      <c r="O95" s="64">
        <v>14.2412934</v>
      </c>
      <c r="P95" s="64">
        <v>10.718057160000001</v>
      </c>
      <c r="Q95" s="64">
        <f t="shared" si="45"/>
        <v>819.77976491999993</v>
      </c>
      <c r="R95" s="64">
        <f t="shared" si="46"/>
        <v>-0.73108870999999453</v>
      </c>
      <c r="S95" s="66">
        <f t="shared" si="47"/>
        <v>-1.3514674464395162E-2</v>
      </c>
      <c r="T95" s="67" t="s">
        <v>32</v>
      </c>
      <c r="U95" s="6"/>
      <c r="V95" s="68"/>
      <c r="W95" s="69"/>
      <c r="X95" s="54"/>
      <c r="Y95" s="54"/>
      <c r="Z95" s="54"/>
      <c r="AA95" s="5"/>
      <c r="AB95" s="55"/>
      <c r="AC95" s="56"/>
      <c r="AD95" s="56"/>
      <c r="AE95" s="56"/>
      <c r="AF95" s="6"/>
      <c r="AG95" s="1"/>
      <c r="AZ95" s="74"/>
    </row>
    <row r="96" spans="1:52" ht="47.25" x14ac:dyDescent="0.25">
      <c r="A96" s="72" t="s">
        <v>163</v>
      </c>
      <c r="B96" s="76" t="s">
        <v>212</v>
      </c>
      <c r="C96" s="63" t="s">
        <v>213</v>
      </c>
      <c r="D96" s="64">
        <v>579.03480000000002</v>
      </c>
      <c r="E96" s="64">
        <v>38.677116670000004</v>
      </c>
      <c r="F96" s="64">
        <f t="shared" si="43"/>
        <v>540.35768332999999</v>
      </c>
      <c r="G96" s="64">
        <f t="shared" si="44"/>
        <v>1.6595671899999955</v>
      </c>
      <c r="H96" s="64">
        <f t="shared" si="44"/>
        <v>1.3104647299999999</v>
      </c>
      <c r="I96" s="85">
        <v>1.6595671899999955</v>
      </c>
      <c r="J96" s="64">
        <v>1.3104647299999999</v>
      </c>
      <c r="K96" s="85">
        <v>0</v>
      </c>
      <c r="L96" s="64">
        <v>0</v>
      </c>
      <c r="M96" s="85">
        <v>0</v>
      </c>
      <c r="N96" s="64">
        <v>0</v>
      </c>
      <c r="O96" s="64">
        <v>0</v>
      </c>
      <c r="P96" s="64">
        <v>0</v>
      </c>
      <c r="Q96" s="64">
        <f t="shared" si="45"/>
        <v>539.04721859999995</v>
      </c>
      <c r="R96" s="64">
        <f t="shared" si="46"/>
        <v>-0.34910245999999567</v>
      </c>
      <c r="S96" s="66">
        <f t="shared" si="47"/>
        <v>-0.21035753303847651</v>
      </c>
      <c r="T96" s="67" t="s">
        <v>214</v>
      </c>
      <c r="U96" s="6"/>
      <c r="V96" s="68"/>
      <c r="W96" s="69"/>
      <c r="X96" s="54"/>
      <c r="Y96" s="54"/>
      <c r="Z96" s="54"/>
      <c r="AA96" s="5"/>
      <c r="AB96" s="55"/>
      <c r="AC96" s="56"/>
      <c r="AD96" s="56"/>
      <c r="AE96" s="56"/>
      <c r="AF96" s="6"/>
      <c r="AG96" s="1"/>
      <c r="AZ96" s="74"/>
    </row>
    <row r="97" spans="1:52" ht="31.5" x14ac:dyDescent="0.25">
      <c r="A97" s="72" t="s">
        <v>163</v>
      </c>
      <c r="B97" s="76" t="s">
        <v>215</v>
      </c>
      <c r="C97" s="63" t="s">
        <v>216</v>
      </c>
      <c r="D97" s="64">
        <v>91.456493600000002</v>
      </c>
      <c r="E97" s="64">
        <v>6.8934642100000003</v>
      </c>
      <c r="F97" s="64">
        <f t="shared" si="43"/>
        <v>84.563029389999997</v>
      </c>
      <c r="G97" s="64">
        <f t="shared" si="44"/>
        <v>-0.14324724000000061</v>
      </c>
      <c r="H97" s="64">
        <f t="shared" si="44"/>
        <v>-0.14324723999999997</v>
      </c>
      <c r="I97" s="85">
        <v>0</v>
      </c>
      <c r="J97" s="64">
        <v>-0.14324723999999997</v>
      </c>
      <c r="K97" s="85">
        <v>-0.14324724000000061</v>
      </c>
      <c r="L97" s="64">
        <v>0</v>
      </c>
      <c r="M97" s="85">
        <v>0</v>
      </c>
      <c r="N97" s="64">
        <v>0</v>
      </c>
      <c r="O97" s="64">
        <v>0</v>
      </c>
      <c r="P97" s="64">
        <v>0</v>
      </c>
      <c r="Q97" s="64">
        <f t="shared" si="45"/>
        <v>84.706276629999991</v>
      </c>
      <c r="R97" s="64">
        <f t="shared" si="46"/>
        <v>6.3837823915946501E-16</v>
      </c>
      <c r="S97" s="66">
        <f t="shared" si="47"/>
        <v>-4.4564784575218499E-15</v>
      </c>
      <c r="T97" s="67" t="s">
        <v>32</v>
      </c>
      <c r="U97" s="6"/>
      <c r="V97" s="68"/>
      <c r="W97" s="69"/>
      <c r="X97" s="54"/>
      <c r="Y97" s="54"/>
      <c r="Z97" s="54"/>
      <c r="AA97" s="5"/>
      <c r="AB97" s="55"/>
      <c r="AC97" s="56"/>
      <c r="AD97" s="56"/>
      <c r="AE97" s="56"/>
      <c r="AF97" s="6"/>
      <c r="AG97" s="1"/>
      <c r="AZ97" s="74"/>
    </row>
    <row r="98" spans="1:52" ht="63" x14ac:dyDescent="0.25">
      <c r="A98" s="72" t="s">
        <v>163</v>
      </c>
      <c r="B98" s="76" t="s">
        <v>217</v>
      </c>
      <c r="C98" s="63" t="s">
        <v>218</v>
      </c>
      <c r="D98" s="64">
        <v>1281.6012000000001</v>
      </c>
      <c r="E98" s="64">
        <v>126.72580822000003</v>
      </c>
      <c r="F98" s="64">
        <f t="shared" si="43"/>
        <v>1154.87539178</v>
      </c>
      <c r="G98" s="64">
        <f t="shared" si="44"/>
        <v>3.1290894500000066</v>
      </c>
      <c r="H98" s="64">
        <f t="shared" si="44"/>
        <v>2.3886414500000006</v>
      </c>
      <c r="I98" s="64">
        <v>3.1290894500000066</v>
      </c>
      <c r="J98" s="64">
        <v>3.1290894500000004</v>
      </c>
      <c r="K98" s="64">
        <v>0</v>
      </c>
      <c r="L98" s="64">
        <v>0</v>
      </c>
      <c r="M98" s="64">
        <v>0</v>
      </c>
      <c r="N98" s="64">
        <v>-0.35971199999999998</v>
      </c>
      <c r="O98" s="64">
        <v>0</v>
      </c>
      <c r="P98" s="64">
        <v>-0.38073599999999996</v>
      </c>
      <c r="Q98" s="64">
        <f t="shared" si="45"/>
        <v>1152.4867503299999</v>
      </c>
      <c r="R98" s="64">
        <f t="shared" si="46"/>
        <v>-0.74044800000000599</v>
      </c>
      <c r="S98" s="66">
        <f t="shared" si="47"/>
        <v>-0.23663369546690474</v>
      </c>
      <c r="T98" s="67" t="s">
        <v>219</v>
      </c>
      <c r="U98" s="6"/>
      <c r="V98" s="68"/>
      <c r="W98" s="69"/>
      <c r="X98" s="54"/>
      <c r="Y98" s="54"/>
      <c r="Z98" s="54"/>
      <c r="AA98" s="5"/>
      <c r="AB98" s="55"/>
      <c r="AC98" s="56"/>
      <c r="AD98" s="56"/>
      <c r="AE98" s="56"/>
      <c r="AF98" s="6"/>
      <c r="AG98" s="1"/>
      <c r="AZ98" s="74"/>
    </row>
    <row r="99" spans="1:52" ht="31.5" x14ac:dyDescent="0.25">
      <c r="A99" s="48" t="s">
        <v>220</v>
      </c>
      <c r="B99" s="49" t="s">
        <v>221</v>
      </c>
      <c r="C99" s="50" t="s">
        <v>31</v>
      </c>
      <c r="D99" s="60">
        <f t="shared" ref="D99:R99" si="48">SUM(D100:D177)</f>
        <v>32408.226190666421</v>
      </c>
      <c r="E99" s="60">
        <f t="shared" si="48"/>
        <v>8060.4736922500006</v>
      </c>
      <c r="F99" s="60">
        <f t="shared" si="48"/>
        <v>24347.752498416423</v>
      </c>
      <c r="G99" s="60">
        <f>SUM(G100:G177)</f>
        <v>8958.0716012697976</v>
      </c>
      <c r="H99" s="60">
        <f t="shared" si="48"/>
        <v>9570.17235325</v>
      </c>
      <c r="I99" s="60">
        <f t="shared" si="48"/>
        <v>261.10771556800006</v>
      </c>
      <c r="J99" s="60">
        <f t="shared" si="48"/>
        <v>778.95310707999988</v>
      </c>
      <c r="K99" s="60">
        <f t="shared" si="48"/>
        <v>1561.1014378670002</v>
      </c>
      <c r="L99" s="60">
        <f t="shared" si="48"/>
        <v>1252.43470527</v>
      </c>
      <c r="M99" s="60">
        <f t="shared" si="48"/>
        <v>2571.4363570843993</v>
      </c>
      <c r="N99" s="60">
        <f t="shared" si="48"/>
        <v>4137.1150942899994</v>
      </c>
      <c r="O99" s="60">
        <f t="shared" si="48"/>
        <v>4564.4260907503985</v>
      </c>
      <c r="P99" s="60">
        <f t="shared" si="48"/>
        <v>3401.6694466099993</v>
      </c>
      <c r="Q99" s="60">
        <f t="shared" si="48"/>
        <v>14790.616109006418</v>
      </c>
      <c r="R99" s="60">
        <f t="shared" si="48"/>
        <v>599.06478814020011</v>
      </c>
      <c r="S99" s="52">
        <f>R99/(I99+K99+M99+O99)</f>
        <v>6.6874302283460557E-2</v>
      </c>
      <c r="T99" s="53" t="s">
        <v>32</v>
      </c>
      <c r="U99" s="6"/>
      <c r="V99" s="6"/>
      <c r="W99" s="6"/>
      <c r="X99" s="54"/>
      <c r="Y99" s="54"/>
      <c r="Z99" s="54"/>
      <c r="AA99" s="5"/>
      <c r="AB99" s="55"/>
      <c r="AC99" s="56"/>
      <c r="AD99" s="56"/>
      <c r="AE99" s="56"/>
      <c r="AF99" s="6"/>
      <c r="AG99" s="1"/>
    </row>
    <row r="100" spans="1:52" ht="47.25" x14ac:dyDescent="0.25">
      <c r="A100" s="72" t="s">
        <v>220</v>
      </c>
      <c r="B100" s="76" t="s">
        <v>222</v>
      </c>
      <c r="C100" s="75" t="s">
        <v>223</v>
      </c>
      <c r="D100" s="64">
        <v>293.55357750220003</v>
      </c>
      <c r="E100" s="64">
        <v>78.070886819999998</v>
      </c>
      <c r="F100" s="64">
        <f t="shared" ref="F100:F163" si="49">D100-E100</f>
        <v>215.48269068220003</v>
      </c>
      <c r="G100" s="64">
        <f t="shared" ref="G100:H149" si="50">I100+K100+M100+O100</f>
        <v>0.35464000000000001</v>
      </c>
      <c r="H100" s="64">
        <f t="shared" si="50"/>
        <v>0.36553519000000007</v>
      </c>
      <c r="I100" s="64">
        <v>8.8660000000000003E-2</v>
      </c>
      <c r="J100" s="64">
        <v>9.0752139999999995E-2</v>
      </c>
      <c r="K100" s="64">
        <v>8.8660000000000003E-2</v>
      </c>
      <c r="L100" s="64">
        <v>9.1594350000000019E-2</v>
      </c>
      <c r="M100" s="64">
        <v>8.8660000000000003E-2</v>
      </c>
      <c r="N100" s="64">
        <v>9.1594350000000019E-2</v>
      </c>
      <c r="O100" s="64">
        <v>8.8660000000000003E-2</v>
      </c>
      <c r="P100" s="64">
        <v>9.1594350000000005E-2</v>
      </c>
      <c r="Q100" s="64">
        <f t="shared" ref="Q100:Q163" si="51">F100-H100</f>
        <v>215.11715549220003</v>
      </c>
      <c r="R100" s="64">
        <f t="shared" ref="R100:R163" si="52">H100-(I100+K100+M100+O100)</f>
        <v>1.0895190000000055E-2</v>
      </c>
      <c r="S100" s="66">
        <f t="shared" ref="S100:S163" si="53">R100/(I100+K100+M100+O100)</f>
        <v>3.0721830588766225E-2</v>
      </c>
      <c r="T100" s="67" t="s">
        <v>32</v>
      </c>
      <c r="U100" s="6"/>
      <c r="V100" s="68"/>
      <c r="W100" s="69"/>
      <c r="X100" s="54"/>
      <c r="Y100" s="54"/>
      <c r="Z100" s="54"/>
      <c r="AA100" s="5"/>
      <c r="AB100" s="55"/>
      <c r="AC100" s="56"/>
      <c r="AD100" s="56"/>
      <c r="AE100" s="56"/>
      <c r="AF100" s="6"/>
      <c r="AG100" s="1"/>
      <c r="AZ100" s="74"/>
    </row>
    <row r="101" spans="1:52" ht="110.25" x14ac:dyDescent="0.25">
      <c r="A101" s="72" t="s">
        <v>220</v>
      </c>
      <c r="B101" s="76" t="s">
        <v>224</v>
      </c>
      <c r="C101" s="75" t="s">
        <v>225</v>
      </c>
      <c r="D101" s="64">
        <v>356.11952812599998</v>
      </c>
      <c r="E101" s="64">
        <v>165.47470711</v>
      </c>
      <c r="F101" s="64">
        <f t="shared" si="49"/>
        <v>190.64482101599998</v>
      </c>
      <c r="G101" s="64">
        <f t="shared" si="50"/>
        <v>1.56512706</v>
      </c>
      <c r="H101" s="64">
        <f t="shared" si="50"/>
        <v>1.56512706</v>
      </c>
      <c r="I101" s="64">
        <v>1.56512706</v>
      </c>
      <c r="J101" s="64">
        <v>2.3094890500000003</v>
      </c>
      <c r="K101" s="64">
        <v>0</v>
      </c>
      <c r="L101" s="64">
        <v>-0.74436199000000014</v>
      </c>
      <c r="M101" s="64">
        <v>0</v>
      </c>
      <c r="N101" s="64">
        <v>0</v>
      </c>
      <c r="O101" s="64">
        <v>0</v>
      </c>
      <c r="P101" s="64">
        <v>0</v>
      </c>
      <c r="Q101" s="64">
        <f t="shared" si="51"/>
        <v>189.07969395599997</v>
      </c>
      <c r="R101" s="64">
        <f t="shared" si="52"/>
        <v>0</v>
      </c>
      <c r="S101" s="66">
        <f t="shared" si="53"/>
        <v>0</v>
      </c>
      <c r="T101" s="67" t="s">
        <v>32</v>
      </c>
      <c r="U101" s="6"/>
      <c r="V101" s="68"/>
      <c r="W101" s="69"/>
      <c r="X101" s="54"/>
      <c r="Y101" s="54"/>
      <c r="Z101" s="54"/>
      <c r="AA101" s="5"/>
      <c r="AB101" s="55"/>
      <c r="AC101" s="56"/>
      <c r="AD101" s="56"/>
      <c r="AE101" s="56"/>
      <c r="AF101" s="6"/>
      <c r="AG101" s="1"/>
      <c r="AZ101" s="74"/>
    </row>
    <row r="102" spans="1:52" ht="94.5" x14ac:dyDescent="0.25">
      <c r="A102" s="72" t="s">
        <v>220</v>
      </c>
      <c r="B102" s="76" t="s">
        <v>226</v>
      </c>
      <c r="C102" s="63" t="s">
        <v>227</v>
      </c>
      <c r="D102" s="64">
        <v>340.938987854</v>
      </c>
      <c r="E102" s="64">
        <v>114.43727612999999</v>
      </c>
      <c r="F102" s="64">
        <f t="shared" si="49"/>
        <v>226.50171172400002</v>
      </c>
      <c r="G102" s="64">
        <f t="shared" si="50"/>
        <v>93.993117798000014</v>
      </c>
      <c r="H102" s="64">
        <f t="shared" si="50"/>
        <v>92.529461679999997</v>
      </c>
      <c r="I102" s="64">
        <v>1.78</v>
      </c>
      <c r="J102" s="64">
        <v>2.9096299099999996</v>
      </c>
      <c r="K102" s="64">
        <v>37.602710102000003</v>
      </c>
      <c r="L102" s="64">
        <v>39.787565949999994</v>
      </c>
      <c r="M102" s="64">
        <v>22.009202076800001</v>
      </c>
      <c r="N102" s="64">
        <v>14.27123128</v>
      </c>
      <c r="O102" s="64">
        <v>32.601205619200002</v>
      </c>
      <c r="P102" s="64">
        <v>35.561034540000001</v>
      </c>
      <c r="Q102" s="64">
        <f t="shared" si="51"/>
        <v>133.97225004400002</v>
      </c>
      <c r="R102" s="64">
        <f t="shared" si="52"/>
        <v>-1.4636561180000172</v>
      </c>
      <c r="S102" s="66">
        <f t="shared" si="53"/>
        <v>-1.5571949864941717E-2</v>
      </c>
      <c r="T102" s="67" t="s">
        <v>32</v>
      </c>
      <c r="U102" s="6"/>
      <c r="V102" s="68"/>
      <c r="W102" s="69"/>
      <c r="X102" s="54"/>
      <c r="Y102" s="54"/>
      <c r="Z102" s="54"/>
      <c r="AA102" s="5"/>
      <c r="AB102" s="55"/>
      <c r="AC102" s="56"/>
      <c r="AD102" s="56"/>
      <c r="AE102" s="56"/>
      <c r="AF102" s="6"/>
      <c r="AG102" s="1"/>
      <c r="AZ102" s="74"/>
    </row>
    <row r="103" spans="1:52" ht="50.25" customHeight="1" x14ac:dyDescent="0.25">
      <c r="A103" s="72" t="s">
        <v>220</v>
      </c>
      <c r="B103" s="62" t="s">
        <v>228</v>
      </c>
      <c r="C103" s="63" t="s">
        <v>229</v>
      </c>
      <c r="D103" s="64">
        <v>257.56003255799999</v>
      </c>
      <c r="E103" s="64">
        <v>143.64866549000001</v>
      </c>
      <c r="F103" s="64">
        <f t="shared" si="49"/>
        <v>113.91136706799998</v>
      </c>
      <c r="G103" s="64">
        <f t="shared" si="50"/>
        <v>52.619271508799997</v>
      </c>
      <c r="H103" s="64">
        <f t="shared" si="50"/>
        <v>46.897209480000001</v>
      </c>
      <c r="I103" s="64">
        <v>11.527466619999998</v>
      </c>
      <c r="J103" s="64">
        <v>10.426914610000001</v>
      </c>
      <c r="K103" s="64">
        <v>4.1823074887999994</v>
      </c>
      <c r="L103" s="64">
        <v>3.7970452099999998</v>
      </c>
      <c r="M103" s="64">
        <v>8.1300000000000008</v>
      </c>
      <c r="N103" s="64">
        <v>10.770627280000001</v>
      </c>
      <c r="O103" s="64">
        <v>28.7794974</v>
      </c>
      <c r="P103" s="64">
        <v>21.90262238</v>
      </c>
      <c r="Q103" s="64">
        <f t="shared" si="51"/>
        <v>67.014157587999975</v>
      </c>
      <c r="R103" s="64">
        <f t="shared" si="52"/>
        <v>-5.7220620287999964</v>
      </c>
      <c r="S103" s="66">
        <f t="shared" si="53"/>
        <v>-0.10874460753115983</v>
      </c>
      <c r="T103" s="67" t="s">
        <v>230</v>
      </c>
      <c r="U103" s="6"/>
      <c r="V103" s="68"/>
      <c r="W103" s="69"/>
      <c r="X103" s="54"/>
      <c r="Y103" s="54"/>
      <c r="Z103" s="54"/>
      <c r="AA103" s="5"/>
      <c r="AB103" s="55"/>
      <c r="AC103" s="56"/>
      <c r="AD103" s="56"/>
      <c r="AE103" s="56"/>
      <c r="AF103" s="6"/>
      <c r="AG103" s="1"/>
      <c r="AZ103" s="74"/>
    </row>
    <row r="104" spans="1:52" ht="154.5" customHeight="1" x14ac:dyDescent="0.25">
      <c r="A104" s="72" t="s">
        <v>220</v>
      </c>
      <c r="B104" s="62" t="s">
        <v>989</v>
      </c>
      <c r="C104" s="63" t="s">
        <v>231</v>
      </c>
      <c r="D104" s="64">
        <v>186.18474044999999</v>
      </c>
      <c r="E104" s="64">
        <v>159.08325452</v>
      </c>
      <c r="F104" s="64">
        <f t="shared" si="49"/>
        <v>27.101485929999996</v>
      </c>
      <c r="G104" s="64">
        <f t="shared" si="50"/>
        <v>27.101485925999999</v>
      </c>
      <c r="H104" s="64">
        <f t="shared" si="50"/>
        <v>28.126161959999997</v>
      </c>
      <c r="I104" s="64">
        <v>0</v>
      </c>
      <c r="J104" s="64">
        <v>0.22500000000000001</v>
      </c>
      <c r="K104" s="64">
        <v>0</v>
      </c>
      <c r="L104" s="64">
        <v>3.7020934699999999</v>
      </c>
      <c r="M104" s="64">
        <v>27.101485925999999</v>
      </c>
      <c r="N104" s="64">
        <v>8.2028573599999994</v>
      </c>
      <c r="O104" s="64">
        <v>0</v>
      </c>
      <c r="P104" s="64">
        <v>15.996211129999999</v>
      </c>
      <c r="Q104" s="64">
        <f t="shared" si="51"/>
        <v>-1.024676030000002</v>
      </c>
      <c r="R104" s="64">
        <f t="shared" si="52"/>
        <v>1.0246760339999987</v>
      </c>
      <c r="S104" s="66">
        <f t="shared" si="53"/>
        <v>3.7808850658515691E-2</v>
      </c>
      <c r="T104" s="67" t="s">
        <v>32</v>
      </c>
      <c r="U104" s="6"/>
      <c r="V104" s="68"/>
      <c r="W104" s="69"/>
      <c r="X104" s="54"/>
      <c r="Y104" s="54"/>
      <c r="Z104" s="54"/>
      <c r="AA104" s="5"/>
      <c r="AB104" s="55"/>
      <c r="AC104" s="56"/>
      <c r="AD104" s="56"/>
      <c r="AE104" s="56"/>
      <c r="AF104" s="6"/>
      <c r="AG104" s="1"/>
      <c r="AZ104" s="74"/>
    </row>
    <row r="105" spans="1:52" ht="78.75" x14ac:dyDescent="0.25">
      <c r="A105" s="72" t="s">
        <v>220</v>
      </c>
      <c r="B105" s="62" t="s">
        <v>232</v>
      </c>
      <c r="C105" s="63" t="s">
        <v>233</v>
      </c>
      <c r="D105" s="64">
        <v>297.49335343600001</v>
      </c>
      <c r="E105" s="64">
        <v>97.008145699999986</v>
      </c>
      <c r="F105" s="64">
        <f t="shared" si="49"/>
        <v>200.48520773600001</v>
      </c>
      <c r="G105" s="64">
        <f t="shared" si="50"/>
        <v>42.277339410000003</v>
      </c>
      <c r="H105" s="64">
        <f t="shared" si="50"/>
        <v>46.55709701</v>
      </c>
      <c r="I105" s="64">
        <v>1.33334</v>
      </c>
      <c r="J105" s="64">
        <v>1.3676025999999999</v>
      </c>
      <c r="K105" s="64">
        <v>14.754133309999999</v>
      </c>
      <c r="L105" s="64">
        <v>7.1912979099999994</v>
      </c>
      <c r="M105" s="64">
        <v>19.41429604</v>
      </c>
      <c r="N105" s="64">
        <v>8.1369457900000004</v>
      </c>
      <c r="O105" s="64">
        <v>6.7755700599999997</v>
      </c>
      <c r="P105" s="64">
        <v>29.86125071</v>
      </c>
      <c r="Q105" s="64">
        <f t="shared" si="51"/>
        <v>153.928110726</v>
      </c>
      <c r="R105" s="64">
        <f t="shared" si="52"/>
        <v>4.2797575999999964</v>
      </c>
      <c r="S105" s="66">
        <f t="shared" si="53"/>
        <v>0.10123053294568699</v>
      </c>
      <c r="T105" s="67" t="s">
        <v>234</v>
      </c>
      <c r="U105" s="6"/>
      <c r="V105" s="68"/>
      <c r="W105" s="69"/>
      <c r="X105" s="54"/>
      <c r="Y105" s="54"/>
      <c r="Z105" s="54"/>
      <c r="AA105" s="5"/>
      <c r="AB105" s="55"/>
      <c r="AC105" s="56"/>
      <c r="AD105" s="56"/>
      <c r="AE105" s="56"/>
      <c r="AF105" s="6"/>
      <c r="AG105" s="1"/>
      <c r="AZ105" s="74"/>
    </row>
    <row r="106" spans="1:52" ht="110.25" x14ac:dyDescent="0.25">
      <c r="A106" s="72" t="s">
        <v>220</v>
      </c>
      <c r="B106" s="62" t="s">
        <v>235</v>
      </c>
      <c r="C106" s="63" t="s">
        <v>236</v>
      </c>
      <c r="D106" s="64">
        <v>530.36489554000002</v>
      </c>
      <c r="E106" s="64">
        <v>131.91447277</v>
      </c>
      <c r="F106" s="64">
        <f t="shared" si="49"/>
        <v>398.45042277000005</v>
      </c>
      <c r="G106" s="64">
        <f t="shared" si="50"/>
        <v>101.26979377399999</v>
      </c>
      <c r="H106" s="64">
        <f t="shared" si="50"/>
        <v>1.5158466700000002</v>
      </c>
      <c r="I106" s="64">
        <v>1.44156945</v>
      </c>
      <c r="J106" s="64">
        <v>0</v>
      </c>
      <c r="K106" s="64">
        <v>27.465832309999989</v>
      </c>
      <c r="L106" s="64">
        <v>0.50125885000000003</v>
      </c>
      <c r="M106" s="64">
        <v>8.0494452539999983</v>
      </c>
      <c r="N106" s="64">
        <v>1.01458782</v>
      </c>
      <c r="O106" s="64">
        <v>64.312946760000003</v>
      </c>
      <c r="P106" s="64">
        <v>0</v>
      </c>
      <c r="Q106" s="64">
        <f t="shared" si="51"/>
        <v>396.93457610000007</v>
      </c>
      <c r="R106" s="64">
        <f t="shared" si="52"/>
        <v>-99.753947103999991</v>
      </c>
      <c r="S106" s="66">
        <f t="shared" si="53"/>
        <v>-0.98503160109733356</v>
      </c>
      <c r="T106" s="67" t="s">
        <v>237</v>
      </c>
      <c r="U106" s="6"/>
      <c r="V106" s="68"/>
      <c r="W106" s="69"/>
      <c r="X106" s="54"/>
      <c r="Y106" s="54"/>
      <c r="Z106" s="54"/>
      <c r="AA106" s="5"/>
      <c r="AB106" s="55"/>
      <c r="AC106" s="56"/>
      <c r="AD106" s="56"/>
      <c r="AE106" s="56"/>
      <c r="AF106" s="6"/>
      <c r="AG106" s="1"/>
      <c r="AZ106" s="74"/>
    </row>
    <row r="107" spans="1:52" ht="47.25" x14ac:dyDescent="0.25">
      <c r="A107" s="72" t="s">
        <v>220</v>
      </c>
      <c r="B107" s="62" t="s">
        <v>238</v>
      </c>
      <c r="C107" s="63" t="s">
        <v>239</v>
      </c>
      <c r="D107" s="64">
        <v>210.85491703599996</v>
      </c>
      <c r="E107" s="64">
        <v>1.0999858600000001</v>
      </c>
      <c r="F107" s="64">
        <f t="shared" si="49"/>
        <v>209.75493117599996</v>
      </c>
      <c r="G107" s="64">
        <f t="shared" si="50"/>
        <v>0.5882096</v>
      </c>
      <c r="H107" s="64">
        <f t="shared" si="50"/>
        <v>0.5882096</v>
      </c>
      <c r="I107" s="64">
        <v>0.5882096</v>
      </c>
      <c r="J107" s="64">
        <v>0.5882096</v>
      </c>
      <c r="K107" s="64">
        <v>0</v>
      </c>
      <c r="L107" s="64">
        <v>0</v>
      </c>
      <c r="M107" s="64">
        <v>0</v>
      </c>
      <c r="N107" s="64">
        <v>0</v>
      </c>
      <c r="O107" s="64">
        <v>0</v>
      </c>
      <c r="P107" s="64">
        <v>0</v>
      </c>
      <c r="Q107" s="64">
        <f t="shared" si="51"/>
        <v>209.16672157599996</v>
      </c>
      <c r="R107" s="64">
        <f t="shared" si="52"/>
        <v>0</v>
      </c>
      <c r="S107" s="66">
        <f t="shared" si="53"/>
        <v>0</v>
      </c>
      <c r="T107" s="67" t="s">
        <v>32</v>
      </c>
      <c r="U107" s="6"/>
      <c r="V107" s="68"/>
      <c r="W107" s="69"/>
      <c r="X107" s="54"/>
      <c r="Y107" s="54"/>
      <c r="Z107" s="54"/>
      <c r="AA107" s="5"/>
      <c r="AB107" s="55"/>
      <c r="AC107" s="56"/>
      <c r="AD107" s="56"/>
      <c r="AE107" s="56"/>
      <c r="AF107" s="6"/>
      <c r="AG107" s="1"/>
      <c r="AZ107" s="74"/>
    </row>
    <row r="108" spans="1:52" ht="47.25" x14ac:dyDescent="0.25">
      <c r="A108" s="72" t="s">
        <v>220</v>
      </c>
      <c r="B108" s="62" t="s">
        <v>240</v>
      </c>
      <c r="C108" s="63" t="s">
        <v>241</v>
      </c>
      <c r="D108" s="64">
        <v>190.419555944</v>
      </c>
      <c r="E108" s="64">
        <v>0.47860585000000005</v>
      </c>
      <c r="F108" s="64">
        <f t="shared" si="49"/>
        <v>189.94095009399999</v>
      </c>
      <c r="G108" s="64">
        <f t="shared" si="50"/>
        <v>0.5882096</v>
      </c>
      <c r="H108" s="64">
        <f t="shared" si="50"/>
        <v>0.5882096</v>
      </c>
      <c r="I108" s="64">
        <v>0.5882096</v>
      </c>
      <c r="J108" s="64">
        <v>0.5882096</v>
      </c>
      <c r="K108" s="64">
        <v>0</v>
      </c>
      <c r="L108" s="64">
        <v>0</v>
      </c>
      <c r="M108" s="64">
        <v>0</v>
      </c>
      <c r="N108" s="64">
        <v>0</v>
      </c>
      <c r="O108" s="64">
        <v>0</v>
      </c>
      <c r="P108" s="64">
        <v>0</v>
      </c>
      <c r="Q108" s="64">
        <f t="shared" si="51"/>
        <v>189.35274049399999</v>
      </c>
      <c r="R108" s="64">
        <f t="shared" si="52"/>
        <v>0</v>
      </c>
      <c r="S108" s="66">
        <f t="shared" si="53"/>
        <v>0</v>
      </c>
      <c r="T108" s="67" t="s">
        <v>32</v>
      </c>
      <c r="U108" s="6"/>
      <c r="V108" s="68"/>
      <c r="W108" s="69"/>
      <c r="X108" s="54"/>
      <c r="Y108" s="54"/>
      <c r="Z108" s="54"/>
      <c r="AA108" s="5"/>
      <c r="AB108" s="55"/>
      <c r="AC108" s="56"/>
      <c r="AD108" s="56"/>
      <c r="AE108" s="56"/>
      <c r="AF108" s="6"/>
      <c r="AG108" s="1"/>
      <c r="AZ108" s="74"/>
    </row>
    <row r="109" spans="1:52" ht="47.25" x14ac:dyDescent="0.25">
      <c r="A109" s="72" t="s">
        <v>220</v>
      </c>
      <c r="B109" s="62" t="s">
        <v>242</v>
      </c>
      <c r="C109" s="63" t="s">
        <v>243</v>
      </c>
      <c r="D109" s="64">
        <v>195.51872415000003</v>
      </c>
      <c r="E109" s="64">
        <v>4.6596006299999999</v>
      </c>
      <c r="F109" s="64">
        <f t="shared" si="49"/>
        <v>190.85912352000003</v>
      </c>
      <c r="G109" s="64">
        <f t="shared" si="50"/>
        <v>76.347912799999989</v>
      </c>
      <c r="H109" s="64">
        <f t="shared" si="50"/>
        <v>37.880327350000002</v>
      </c>
      <c r="I109" s="64">
        <v>0.5882096</v>
      </c>
      <c r="J109" s="64">
        <v>0.5882096</v>
      </c>
      <c r="K109" s="64">
        <v>3.6</v>
      </c>
      <c r="L109" s="64">
        <v>0</v>
      </c>
      <c r="M109" s="64">
        <v>16.2</v>
      </c>
      <c r="N109" s="64">
        <v>0</v>
      </c>
      <c r="O109" s="64">
        <v>55.959703199999993</v>
      </c>
      <c r="P109" s="64">
        <v>37.292117750000003</v>
      </c>
      <c r="Q109" s="64">
        <f t="shared" si="51"/>
        <v>152.97879617000001</v>
      </c>
      <c r="R109" s="64">
        <f t="shared" si="52"/>
        <v>-38.467585449999987</v>
      </c>
      <c r="S109" s="66">
        <f t="shared" si="53"/>
        <v>-0.50384593421393431</v>
      </c>
      <c r="T109" s="67" t="s">
        <v>244</v>
      </c>
      <c r="U109" s="6"/>
      <c r="V109" s="68"/>
      <c r="W109" s="69"/>
      <c r="X109" s="54"/>
      <c r="Y109" s="54"/>
      <c r="Z109" s="54"/>
      <c r="AA109" s="5"/>
      <c r="AB109" s="55"/>
      <c r="AC109" s="56"/>
      <c r="AD109" s="56"/>
      <c r="AE109" s="56"/>
      <c r="AF109" s="6"/>
      <c r="AG109" s="1"/>
      <c r="AZ109" s="74"/>
    </row>
    <row r="110" spans="1:52" ht="47.25" x14ac:dyDescent="0.25">
      <c r="A110" s="72" t="s">
        <v>220</v>
      </c>
      <c r="B110" s="62" t="s">
        <v>245</v>
      </c>
      <c r="C110" s="63" t="s">
        <v>246</v>
      </c>
      <c r="D110" s="64">
        <v>774.84783883399996</v>
      </c>
      <c r="E110" s="64">
        <v>1.60218934</v>
      </c>
      <c r="F110" s="64">
        <f t="shared" si="49"/>
        <v>773.24564949399996</v>
      </c>
      <c r="G110" s="64">
        <f t="shared" si="50"/>
        <v>4.2647439919999997</v>
      </c>
      <c r="H110" s="64">
        <f t="shared" si="50"/>
        <v>1.82570776</v>
      </c>
      <c r="I110" s="64">
        <v>0</v>
      </c>
      <c r="J110" s="64">
        <v>0</v>
      </c>
      <c r="K110" s="64">
        <v>0</v>
      </c>
      <c r="L110" s="81">
        <v>0</v>
      </c>
      <c r="M110" s="64">
        <v>0</v>
      </c>
      <c r="N110" s="81">
        <v>0</v>
      </c>
      <c r="O110" s="81">
        <v>4.2647439919999997</v>
      </c>
      <c r="P110" s="81">
        <v>1.82570776</v>
      </c>
      <c r="Q110" s="64">
        <f t="shared" si="51"/>
        <v>771.41994173399996</v>
      </c>
      <c r="R110" s="64">
        <f t="shared" si="52"/>
        <v>-2.4390362319999994</v>
      </c>
      <c r="S110" s="66">
        <f t="shared" si="53"/>
        <v>-0.57190683346415505</v>
      </c>
      <c r="T110" s="67" t="s">
        <v>247</v>
      </c>
      <c r="U110" s="6"/>
      <c r="V110" s="68"/>
      <c r="W110" s="6"/>
      <c r="X110" s="54"/>
      <c r="Y110" s="54"/>
      <c r="Z110" s="54"/>
      <c r="AA110" s="5"/>
      <c r="AB110" s="55"/>
      <c r="AC110" s="56"/>
      <c r="AD110" s="56"/>
      <c r="AE110" s="56"/>
      <c r="AF110" s="6"/>
      <c r="AG110" s="1"/>
      <c r="AZ110" s="74"/>
    </row>
    <row r="111" spans="1:52" ht="31.5" x14ac:dyDescent="0.25">
      <c r="A111" s="72" t="s">
        <v>220</v>
      </c>
      <c r="B111" s="62" t="s">
        <v>248</v>
      </c>
      <c r="C111" s="63" t="s">
        <v>249</v>
      </c>
      <c r="D111" s="64">
        <v>1.876513264</v>
      </c>
      <c r="E111" s="64">
        <v>0</v>
      </c>
      <c r="F111" s="64">
        <f t="shared" si="49"/>
        <v>1.876513264</v>
      </c>
      <c r="G111" s="64">
        <f t="shared" si="50"/>
        <v>1.876513264</v>
      </c>
      <c r="H111" s="64">
        <f t="shared" si="50"/>
        <v>1.8809475600000001</v>
      </c>
      <c r="I111" s="64">
        <v>0</v>
      </c>
      <c r="J111" s="64">
        <v>0</v>
      </c>
      <c r="K111" s="64">
        <v>7.1513260000000009E-2</v>
      </c>
      <c r="L111" s="64">
        <v>0</v>
      </c>
      <c r="M111" s="64">
        <v>1.705000004</v>
      </c>
      <c r="N111" s="64">
        <v>0</v>
      </c>
      <c r="O111" s="86">
        <v>0.1</v>
      </c>
      <c r="P111" s="64">
        <v>1.8809475600000001</v>
      </c>
      <c r="Q111" s="64">
        <f t="shared" si="51"/>
        <v>-4.4342960000001153E-3</v>
      </c>
      <c r="R111" s="64">
        <f t="shared" si="52"/>
        <v>4.4342960000001153E-3</v>
      </c>
      <c r="S111" s="66">
        <f t="shared" si="53"/>
        <v>2.3630507095632847E-3</v>
      </c>
      <c r="T111" s="67" t="s">
        <v>122</v>
      </c>
      <c r="U111" s="6"/>
      <c r="V111" s="68"/>
      <c r="W111" s="69"/>
      <c r="X111" s="54"/>
      <c r="Y111" s="54"/>
      <c r="Z111" s="54"/>
      <c r="AA111" s="5"/>
      <c r="AB111" s="55"/>
      <c r="AC111" s="56"/>
      <c r="AD111" s="56"/>
      <c r="AE111" s="56"/>
      <c r="AF111" s="6"/>
      <c r="AG111" s="1"/>
      <c r="AZ111" s="74"/>
    </row>
    <row r="112" spans="1:52" x14ac:dyDescent="0.25">
      <c r="A112" s="72" t="s">
        <v>220</v>
      </c>
      <c r="B112" s="76" t="s">
        <v>250</v>
      </c>
      <c r="C112" s="75" t="s">
        <v>251</v>
      </c>
      <c r="D112" s="64">
        <v>46.817449207999999</v>
      </c>
      <c r="E112" s="64">
        <v>4.4000000000000004</v>
      </c>
      <c r="F112" s="64">
        <f t="shared" si="49"/>
        <v>42.417449208000001</v>
      </c>
      <c r="G112" s="64">
        <f t="shared" si="50"/>
        <v>42.417449206400001</v>
      </c>
      <c r="H112" s="64">
        <f t="shared" si="50"/>
        <v>41.2441034</v>
      </c>
      <c r="I112" s="64">
        <v>0</v>
      </c>
      <c r="J112" s="64">
        <v>0</v>
      </c>
      <c r="K112" s="64">
        <v>6.6827449200000002</v>
      </c>
      <c r="L112" s="64">
        <v>5.9999999900000001</v>
      </c>
      <c r="M112" s="64">
        <v>17.78</v>
      </c>
      <c r="N112" s="64">
        <v>18.404347710000003</v>
      </c>
      <c r="O112" s="64">
        <v>17.954704286399998</v>
      </c>
      <c r="P112" s="64">
        <v>16.839755699999998</v>
      </c>
      <c r="Q112" s="64">
        <f t="shared" si="51"/>
        <v>1.1733458080000005</v>
      </c>
      <c r="R112" s="64">
        <f t="shared" si="52"/>
        <v>-1.1733458064000004</v>
      </c>
      <c r="S112" s="66">
        <f t="shared" si="53"/>
        <v>-2.7661866244964216E-2</v>
      </c>
      <c r="T112" s="67" t="s">
        <v>32</v>
      </c>
      <c r="U112" s="6"/>
      <c r="V112" s="68"/>
      <c r="W112" s="69"/>
      <c r="X112" s="54"/>
      <c r="Y112" s="54"/>
      <c r="Z112" s="54"/>
      <c r="AA112" s="5"/>
      <c r="AB112" s="55"/>
      <c r="AC112" s="56"/>
      <c r="AD112" s="56"/>
      <c r="AE112" s="56"/>
      <c r="AF112" s="6"/>
      <c r="AG112" s="1"/>
      <c r="AZ112" s="74"/>
    </row>
    <row r="113" spans="1:52" ht="78.75" x14ac:dyDescent="0.25">
      <c r="A113" s="72" t="s">
        <v>220</v>
      </c>
      <c r="B113" s="76" t="s">
        <v>252</v>
      </c>
      <c r="C113" s="75" t="s">
        <v>253</v>
      </c>
      <c r="D113" s="64">
        <v>27.671166169999999</v>
      </c>
      <c r="E113" s="64">
        <v>9.3284470099999997</v>
      </c>
      <c r="F113" s="64">
        <f t="shared" si="49"/>
        <v>18.342719160000001</v>
      </c>
      <c r="G113" s="64">
        <f t="shared" si="50"/>
        <v>18.342719159999998</v>
      </c>
      <c r="H113" s="64">
        <f t="shared" si="50"/>
        <v>1.3249948699999998</v>
      </c>
      <c r="I113" s="64">
        <v>1.766</v>
      </c>
      <c r="J113" s="64">
        <v>0</v>
      </c>
      <c r="K113" s="64">
        <v>1.8342719199999999</v>
      </c>
      <c r="L113" s="64">
        <v>0</v>
      </c>
      <c r="M113" s="64">
        <v>1.01</v>
      </c>
      <c r="N113" s="64">
        <v>1.3249948699999998</v>
      </c>
      <c r="O113" s="82">
        <v>13.732447239999999</v>
      </c>
      <c r="P113" s="64">
        <v>0</v>
      </c>
      <c r="Q113" s="64">
        <f t="shared" si="51"/>
        <v>17.01772429</v>
      </c>
      <c r="R113" s="64">
        <f t="shared" si="52"/>
        <v>-17.017724289999997</v>
      </c>
      <c r="S113" s="66">
        <f t="shared" si="53"/>
        <v>-0.927764533794454</v>
      </c>
      <c r="T113" s="67" t="s">
        <v>254</v>
      </c>
      <c r="U113" s="6"/>
      <c r="V113" s="68"/>
      <c r="W113" s="69"/>
      <c r="X113" s="54"/>
      <c r="Y113" s="54"/>
      <c r="Z113" s="54"/>
      <c r="AA113" s="5"/>
      <c r="AB113" s="55"/>
      <c r="AC113" s="56"/>
      <c r="AD113" s="56"/>
      <c r="AE113" s="56"/>
      <c r="AF113" s="6"/>
      <c r="AG113" s="1"/>
      <c r="AZ113" s="74"/>
    </row>
    <row r="114" spans="1:52" ht="63" x14ac:dyDescent="0.25">
      <c r="A114" s="72" t="s">
        <v>220</v>
      </c>
      <c r="B114" s="76" t="s">
        <v>255</v>
      </c>
      <c r="C114" s="75" t="s">
        <v>256</v>
      </c>
      <c r="D114" s="64">
        <v>555.14447434599992</v>
      </c>
      <c r="E114" s="64">
        <v>8.8327244399999998</v>
      </c>
      <c r="F114" s="64">
        <f t="shared" si="49"/>
        <v>546.31174990599993</v>
      </c>
      <c r="G114" s="64">
        <f t="shared" si="50"/>
        <v>72.708981809600004</v>
      </c>
      <c r="H114" s="64">
        <f t="shared" si="50"/>
        <v>156.75698504000002</v>
      </c>
      <c r="I114" s="64">
        <v>1.3654012900000001</v>
      </c>
      <c r="J114" s="64">
        <v>2.1079999999999998E-5</v>
      </c>
      <c r="K114" s="64">
        <v>2.0730155899999998</v>
      </c>
      <c r="L114" s="64">
        <v>0.48846020999999995</v>
      </c>
      <c r="M114" s="64">
        <v>13.409899644400001</v>
      </c>
      <c r="N114" s="64">
        <v>39.67745901</v>
      </c>
      <c r="O114" s="64">
        <v>55.860665285200007</v>
      </c>
      <c r="P114" s="64">
        <v>116.59104474000002</v>
      </c>
      <c r="Q114" s="64">
        <f t="shared" si="51"/>
        <v>389.55476486599991</v>
      </c>
      <c r="R114" s="64">
        <f t="shared" si="52"/>
        <v>84.048003230400013</v>
      </c>
      <c r="S114" s="66">
        <f t="shared" si="53"/>
        <v>1.1559507661720947</v>
      </c>
      <c r="T114" s="67" t="s">
        <v>257</v>
      </c>
      <c r="U114" s="6"/>
      <c r="V114" s="68"/>
      <c r="W114" s="69"/>
      <c r="X114" s="54"/>
      <c r="Y114" s="54"/>
      <c r="Z114" s="54"/>
      <c r="AA114" s="5"/>
      <c r="AB114" s="55"/>
      <c r="AC114" s="56"/>
      <c r="AD114" s="56"/>
      <c r="AE114" s="56"/>
      <c r="AF114" s="6"/>
      <c r="AG114" s="1"/>
      <c r="AZ114" s="74"/>
    </row>
    <row r="115" spans="1:52" ht="31.5" x14ac:dyDescent="0.25">
      <c r="A115" s="72" t="s">
        <v>220</v>
      </c>
      <c r="B115" s="76" t="s">
        <v>258</v>
      </c>
      <c r="C115" s="75" t="s">
        <v>259</v>
      </c>
      <c r="D115" s="64">
        <v>36.102441691999999</v>
      </c>
      <c r="E115" s="64">
        <v>6.5892954100000001</v>
      </c>
      <c r="F115" s="64">
        <f t="shared" si="49"/>
        <v>29.513146282000001</v>
      </c>
      <c r="G115" s="64">
        <f t="shared" si="50"/>
        <v>11.35798175</v>
      </c>
      <c r="H115" s="64">
        <f t="shared" si="50"/>
        <v>11.240718379999999</v>
      </c>
      <c r="I115" s="64">
        <v>0.25865805000000003</v>
      </c>
      <c r="J115" s="64">
        <v>0.25865805000000003</v>
      </c>
      <c r="K115" s="64">
        <v>1.1279323699999999</v>
      </c>
      <c r="L115" s="64">
        <v>1.0414795300000002</v>
      </c>
      <c r="M115" s="64">
        <v>2.52</v>
      </c>
      <c r="N115" s="64">
        <v>3.9358781299999999</v>
      </c>
      <c r="O115" s="64">
        <v>7.4513913300000008</v>
      </c>
      <c r="P115" s="64">
        <v>6.0047026699999986</v>
      </c>
      <c r="Q115" s="64">
        <f t="shared" si="51"/>
        <v>18.272427902000004</v>
      </c>
      <c r="R115" s="64">
        <f t="shared" si="52"/>
        <v>-0.11726337000000164</v>
      </c>
      <c r="S115" s="66">
        <f t="shared" si="53"/>
        <v>-1.0324314000592723E-2</v>
      </c>
      <c r="T115" s="67" t="s">
        <v>32</v>
      </c>
      <c r="U115" s="6"/>
      <c r="V115" s="68"/>
      <c r="W115" s="69"/>
      <c r="X115" s="54"/>
      <c r="Y115" s="54"/>
      <c r="Z115" s="54"/>
      <c r="AA115" s="5"/>
      <c r="AB115" s="55"/>
      <c r="AC115" s="56"/>
      <c r="AD115" s="56"/>
      <c r="AE115" s="56"/>
      <c r="AF115" s="6"/>
      <c r="AG115" s="1"/>
      <c r="AZ115" s="74"/>
    </row>
    <row r="116" spans="1:52" ht="47.25" x14ac:dyDescent="0.25">
      <c r="A116" s="72" t="s">
        <v>220</v>
      </c>
      <c r="B116" s="76" t="s">
        <v>260</v>
      </c>
      <c r="C116" s="75" t="s">
        <v>261</v>
      </c>
      <c r="D116" s="64">
        <v>78.720791909999988</v>
      </c>
      <c r="E116" s="64">
        <v>21.352915259999996</v>
      </c>
      <c r="F116" s="64">
        <f t="shared" si="49"/>
        <v>57.367876649999992</v>
      </c>
      <c r="G116" s="64">
        <f t="shared" si="50"/>
        <v>21.067115589999997</v>
      </c>
      <c r="H116" s="64">
        <f t="shared" si="50"/>
        <v>21.31934901</v>
      </c>
      <c r="I116" s="64">
        <v>0.51184613000000001</v>
      </c>
      <c r="J116" s="64">
        <v>0.37079185999999997</v>
      </c>
      <c r="K116" s="64">
        <v>0.60758214999999993</v>
      </c>
      <c r="L116" s="64">
        <v>0.59035771999999997</v>
      </c>
      <c r="M116" s="64">
        <v>12.010615115999997</v>
      </c>
      <c r="N116" s="64">
        <v>1.8187111200000001</v>
      </c>
      <c r="O116" s="64">
        <v>7.9370721939999997</v>
      </c>
      <c r="P116" s="64">
        <v>18.539488309999999</v>
      </c>
      <c r="Q116" s="64">
        <f t="shared" si="51"/>
        <v>36.048527639999989</v>
      </c>
      <c r="R116" s="64">
        <f t="shared" si="52"/>
        <v>0.25223342000000315</v>
      </c>
      <c r="S116" s="66">
        <f t="shared" si="53"/>
        <v>1.1972850242476085E-2</v>
      </c>
      <c r="T116" s="67" t="s">
        <v>32</v>
      </c>
      <c r="U116" s="6"/>
      <c r="V116" s="68"/>
      <c r="W116" s="69"/>
      <c r="X116" s="54"/>
      <c r="Y116" s="54"/>
      <c r="Z116" s="54"/>
      <c r="AA116" s="5"/>
      <c r="AB116" s="55"/>
      <c r="AC116" s="56"/>
      <c r="AD116" s="56"/>
      <c r="AE116" s="56"/>
      <c r="AF116" s="6"/>
      <c r="AG116" s="1"/>
      <c r="AZ116" s="74"/>
    </row>
    <row r="117" spans="1:52" ht="31.5" x14ac:dyDescent="0.25">
      <c r="A117" s="72" t="s">
        <v>220</v>
      </c>
      <c r="B117" s="76" t="s">
        <v>262</v>
      </c>
      <c r="C117" s="75" t="s">
        <v>263</v>
      </c>
      <c r="D117" s="64">
        <v>32.410849515999999</v>
      </c>
      <c r="E117" s="64">
        <v>11.935493199999998</v>
      </c>
      <c r="F117" s="64">
        <f t="shared" si="49"/>
        <v>20.475356316000003</v>
      </c>
      <c r="G117" s="64">
        <f t="shared" si="50"/>
        <v>20.475356319999999</v>
      </c>
      <c r="H117" s="64">
        <f t="shared" si="50"/>
        <v>19.657050959999999</v>
      </c>
      <c r="I117" s="64">
        <v>0</v>
      </c>
      <c r="J117" s="64">
        <v>3.8665272999999996</v>
      </c>
      <c r="K117" s="64">
        <v>0</v>
      </c>
      <c r="L117" s="64">
        <v>13.293523609999999</v>
      </c>
      <c r="M117" s="64">
        <v>10.23767816</v>
      </c>
      <c r="N117" s="64">
        <v>0</v>
      </c>
      <c r="O117" s="64">
        <v>10.23767816</v>
      </c>
      <c r="P117" s="64">
        <v>2.4970000499999996</v>
      </c>
      <c r="Q117" s="64">
        <f t="shared" si="51"/>
        <v>0.81830535600000331</v>
      </c>
      <c r="R117" s="64">
        <f t="shared" si="52"/>
        <v>-0.81830536000000009</v>
      </c>
      <c r="S117" s="66">
        <f t="shared" si="53"/>
        <v>-3.9965378243537207E-2</v>
      </c>
      <c r="T117" s="67" t="s">
        <v>32</v>
      </c>
      <c r="U117" s="6"/>
      <c r="V117" s="68"/>
      <c r="W117" s="69"/>
      <c r="X117" s="54"/>
      <c r="Y117" s="54"/>
      <c r="Z117" s="54"/>
      <c r="AA117" s="5"/>
      <c r="AB117" s="55"/>
      <c r="AC117" s="56"/>
      <c r="AD117" s="56"/>
      <c r="AE117" s="56"/>
      <c r="AF117" s="6"/>
      <c r="AG117" s="1"/>
      <c r="AZ117" s="74"/>
    </row>
    <row r="118" spans="1:52" ht="63" x14ac:dyDescent="0.25">
      <c r="A118" s="72" t="s">
        <v>220</v>
      </c>
      <c r="B118" s="76" t="s">
        <v>264</v>
      </c>
      <c r="C118" s="75" t="s">
        <v>265</v>
      </c>
      <c r="D118" s="64">
        <v>311.83455887099996</v>
      </c>
      <c r="E118" s="64">
        <v>63.853173150000011</v>
      </c>
      <c r="F118" s="64">
        <f t="shared" si="49"/>
        <v>247.98138572099995</v>
      </c>
      <c r="G118" s="64">
        <f t="shared" si="50"/>
        <v>35.72652291</v>
      </c>
      <c r="H118" s="64">
        <f t="shared" si="50"/>
        <v>16.202486400000002</v>
      </c>
      <c r="I118" s="64">
        <v>0</v>
      </c>
      <c r="J118" s="64">
        <v>0</v>
      </c>
      <c r="K118" s="64">
        <v>0</v>
      </c>
      <c r="L118" s="64">
        <v>0</v>
      </c>
      <c r="M118" s="64">
        <v>0</v>
      </c>
      <c r="N118" s="64">
        <v>1.63409304</v>
      </c>
      <c r="O118" s="64">
        <v>35.72652291</v>
      </c>
      <c r="P118" s="64">
        <v>14.56839336</v>
      </c>
      <c r="Q118" s="64">
        <f t="shared" si="51"/>
        <v>231.77889932099995</v>
      </c>
      <c r="R118" s="64">
        <f t="shared" si="52"/>
        <v>-19.524036509999998</v>
      </c>
      <c r="S118" s="66">
        <f t="shared" si="53"/>
        <v>-0.54648577358573958</v>
      </c>
      <c r="T118" s="67" t="s">
        <v>266</v>
      </c>
      <c r="U118" s="6"/>
      <c r="V118" s="68"/>
      <c r="W118" s="6"/>
      <c r="X118" s="54"/>
      <c r="Y118" s="54"/>
      <c r="Z118" s="54"/>
      <c r="AA118" s="5"/>
      <c r="AB118" s="55"/>
      <c r="AC118" s="56"/>
      <c r="AD118" s="56"/>
      <c r="AE118" s="56"/>
      <c r="AF118" s="6"/>
      <c r="AG118" s="1"/>
      <c r="AZ118" s="74"/>
    </row>
    <row r="119" spans="1:52" ht="47.25" x14ac:dyDescent="0.25">
      <c r="A119" s="72" t="s">
        <v>220</v>
      </c>
      <c r="B119" s="76" t="s">
        <v>267</v>
      </c>
      <c r="C119" s="75" t="s">
        <v>268</v>
      </c>
      <c r="D119" s="64">
        <v>89.088791940699167</v>
      </c>
      <c r="E119" s="64">
        <v>35.935172349999995</v>
      </c>
      <c r="F119" s="64">
        <f t="shared" si="49"/>
        <v>53.153619590699172</v>
      </c>
      <c r="G119" s="64">
        <f t="shared" si="50"/>
        <v>6.1686967600000049</v>
      </c>
      <c r="H119" s="64">
        <f t="shared" si="50"/>
        <v>5.2293481599999998</v>
      </c>
      <c r="I119" s="64">
        <v>0.70668368999999998</v>
      </c>
      <c r="J119" s="64">
        <v>1.1674567500000002</v>
      </c>
      <c r="K119" s="64">
        <v>0.45210755999999996</v>
      </c>
      <c r="L119" s="64">
        <v>3.4491556599999997</v>
      </c>
      <c r="M119" s="64">
        <v>4.8142510099999996</v>
      </c>
      <c r="N119" s="64">
        <v>1.5640350000000001E-2</v>
      </c>
      <c r="O119" s="64">
        <v>0.19565450000000509</v>
      </c>
      <c r="P119" s="64">
        <v>0.59709540000000005</v>
      </c>
      <c r="Q119" s="64">
        <f t="shared" si="51"/>
        <v>47.924271430699172</v>
      </c>
      <c r="R119" s="64">
        <f t="shared" si="52"/>
        <v>-0.93934860000000509</v>
      </c>
      <c r="S119" s="66">
        <f t="shared" si="53"/>
        <v>-0.15227666986178851</v>
      </c>
      <c r="T119" s="67" t="s">
        <v>269</v>
      </c>
      <c r="U119" s="6"/>
      <c r="V119" s="68"/>
      <c r="W119" s="69"/>
      <c r="X119" s="54"/>
      <c r="Y119" s="54"/>
      <c r="Z119" s="54"/>
      <c r="AA119" s="5"/>
      <c r="AB119" s="55"/>
      <c r="AC119" s="56"/>
      <c r="AD119" s="56"/>
      <c r="AE119" s="56"/>
      <c r="AF119" s="6"/>
      <c r="AG119" s="1"/>
      <c r="AZ119" s="74"/>
    </row>
    <row r="120" spans="1:52" ht="47.25" x14ac:dyDescent="0.25">
      <c r="A120" s="72" t="s">
        <v>220</v>
      </c>
      <c r="B120" s="76" t="s">
        <v>270</v>
      </c>
      <c r="C120" s="75" t="s">
        <v>271</v>
      </c>
      <c r="D120" s="64">
        <v>198.21513507600011</v>
      </c>
      <c r="E120" s="64">
        <v>95.835537000000002</v>
      </c>
      <c r="F120" s="64">
        <f t="shared" si="49"/>
        <v>102.37959807600011</v>
      </c>
      <c r="G120" s="64">
        <f t="shared" si="50"/>
        <v>25.347037960000002</v>
      </c>
      <c r="H120" s="64">
        <f t="shared" si="50"/>
        <v>11.59766426</v>
      </c>
      <c r="I120" s="64">
        <v>0</v>
      </c>
      <c r="J120" s="64">
        <v>6.1090909099999999</v>
      </c>
      <c r="K120" s="64">
        <v>0.22995489999999999</v>
      </c>
      <c r="L120" s="64">
        <v>3.7594439499999996</v>
      </c>
      <c r="M120" s="64">
        <v>25.117083060000002</v>
      </c>
      <c r="N120" s="64">
        <v>1.7291293999999999</v>
      </c>
      <c r="O120" s="64">
        <v>0</v>
      </c>
      <c r="P120" s="64">
        <v>0</v>
      </c>
      <c r="Q120" s="64">
        <f t="shared" si="51"/>
        <v>90.781933816000105</v>
      </c>
      <c r="R120" s="64">
        <f t="shared" si="52"/>
        <v>-13.749373700000001</v>
      </c>
      <c r="S120" s="66">
        <f t="shared" si="53"/>
        <v>-0.5424449879192117</v>
      </c>
      <c r="T120" s="67" t="s">
        <v>272</v>
      </c>
      <c r="U120" s="6"/>
      <c r="V120" s="68"/>
      <c r="W120" s="69"/>
      <c r="X120" s="54"/>
      <c r="Y120" s="54"/>
      <c r="Z120" s="54"/>
      <c r="AA120" s="5"/>
      <c r="AB120" s="55"/>
      <c r="AC120" s="56"/>
      <c r="AD120" s="56"/>
      <c r="AE120" s="56"/>
      <c r="AF120" s="6"/>
      <c r="AG120" s="1"/>
      <c r="AZ120" s="74"/>
    </row>
    <row r="121" spans="1:52" ht="31.5" x14ac:dyDescent="0.25">
      <c r="A121" s="72" t="s">
        <v>220</v>
      </c>
      <c r="B121" s="76" t="s">
        <v>273</v>
      </c>
      <c r="C121" s="75" t="s">
        <v>274</v>
      </c>
      <c r="D121" s="64">
        <v>347.43098067399995</v>
      </c>
      <c r="E121" s="64">
        <v>225.11941426999996</v>
      </c>
      <c r="F121" s="64">
        <f t="shared" si="49"/>
        <v>122.31156640399999</v>
      </c>
      <c r="G121" s="64">
        <f t="shared" si="50"/>
        <v>122.31156641</v>
      </c>
      <c r="H121" s="64">
        <f t="shared" si="50"/>
        <v>129.34219531000002</v>
      </c>
      <c r="I121" s="64">
        <v>19.64646036000001</v>
      </c>
      <c r="J121" s="64">
        <v>19.646460359999999</v>
      </c>
      <c r="K121" s="64">
        <v>91.933223911999988</v>
      </c>
      <c r="L121" s="64">
        <v>87.475565680000003</v>
      </c>
      <c r="M121" s="64">
        <v>10.731882138</v>
      </c>
      <c r="N121" s="64">
        <v>11.98896687</v>
      </c>
      <c r="O121" s="64">
        <v>0</v>
      </c>
      <c r="P121" s="64">
        <v>10.231202400000001</v>
      </c>
      <c r="Q121" s="64">
        <f t="shared" si="51"/>
        <v>-7.0306289060000324</v>
      </c>
      <c r="R121" s="64">
        <f t="shared" si="52"/>
        <v>7.0306289000000248</v>
      </c>
      <c r="S121" s="66">
        <f t="shared" si="53"/>
        <v>5.7481308647725826E-2</v>
      </c>
      <c r="T121" s="67" t="s">
        <v>32</v>
      </c>
      <c r="U121" s="6"/>
      <c r="V121" s="68"/>
      <c r="W121" s="69"/>
      <c r="X121" s="54"/>
      <c r="Y121" s="54"/>
      <c r="Z121" s="54"/>
      <c r="AA121" s="5"/>
      <c r="AB121" s="55"/>
      <c r="AC121" s="56"/>
      <c r="AD121" s="56"/>
      <c r="AE121" s="56"/>
      <c r="AF121" s="6"/>
      <c r="AG121" s="1"/>
      <c r="AZ121" s="74"/>
    </row>
    <row r="122" spans="1:52" ht="31.5" x14ac:dyDescent="0.25">
      <c r="A122" s="72" t="s">
        <v>220</v>
      </c>
      <c r="B122" s="76" t="s">
        <v>275</v>
      </c>
      <c r="C122" s="75" t="s">
        <v>276</v>
      </c>
      <c r="D122" s="64">
        <v>56.235976399999991</v>
      </c>
      <c r="E122" s="64">
        <v>15.371209160000001</v>
      </c>
      <c r="F122" s="64">
        <f t="shared" si="49"/>
        <v>40.864767239999992</v>
      </c>
      <c r="G122" s="64">
        <f t="shared" si="50"/>
        <v>40.864767239999992</v>
      </c>
      <c r="H122" s="64">
        <f t="shared" si="50"/>
        <v>38.163262339999996</v>
      </c>
      <c r="I122" s="64">
        <v>0</v>
      </c>
      <c r="J122" s="64">
        <v>0</v>
      </c>
      <c r="K122" s="64">
        <v>1.0784352960000001</v>
      </c>
      <c r="L122" s="64">
        <v>1.7028197500000002</v>
      </c>
      <c r="M122" s="64">
        <v>32.905340667999987</v>
      </c>
      <c r="N122" s="64">
        <v>7.9311980399999999</v>
      </c>
      <c r="O122" s="64">
        <v>6.8809912759999996</v>
      </c>
      <c r="P122" s="64">
        <v>28.529244549999998</v>
      </c>
      <c r="Q122" s="64">
        <f t="shared" si="51"/>
        <v>2.7015048999999962</v>
      </c>
      <c r="R122" s="64">
        <f t="shared" si="52"/>
        <v>-2.7015048999999962</v>
      </c>
      <c r="S122" s="66">
        <f t="shared" si="53"/>
        <v>-6.6108412758941651E-2</v>
      </c>
      <c r="T122" s="67" t="s">
        <v>32</v>
      </c>
      <c r="U122" s="6"/>
      <c r="V122" s="68"/>
      <c r="W122" s="69"/>
      <c r="X122" s="54"/>
      <c r="Y122" s="54"/>
      <c r="Z122" s="54"/>
      <c r="AA122" s="5"/>
      <c r="AB122" s="55"/>
      <c r="AC122" s="56"/>
      <c r="AD122" s="56"/>
      <c r="AE122" s="56"/>
      <c r="AF122" s="6"/>
      <c r="AG122" s="1"/>
      <c r="AZ122" s="74"/>
    </row>
    <row r="123" spans="1:52" ht="267.75" x14ac:dyDescent="0.25">
      <c r="A123" s="72" t="s">
        <v>220</v>
      </c>
      <c r="B123" s="76" t="s">
        <v>277</v>
      </c>
      <c r="C123" s="75" t="s">
        <v>278</v>
      </c>
      <c r="D123" s="64">
        <v>303.71827902000001</v>
      </c>
      <c r="E123" s="64">
        <v>274.27106040000001</v>
      </c>
      <c r="F123" s="64">
        <f t="shared" si="49"/>
        <v>29.447218620000001</v>
      </c>
      <c r="G123" s="64">
        <f t="shared" si="50"/>
        <v>29.447218620000001</v>
      </c>
      <c r="H123" s="64">
        <f t="shared" si="50"/>
        <v>26.340554980000004</v>
      </c>
      <c r="I123" s="64">
        <v>16.62</v>
      </c>
      <c r="J123" s="64">
        <v>10.014667900000001</v>
      </c>
      <c r="K123" s="64">
        <v>12.82721862</v>
      </c>
      <c r="L123" s="64">
        <v>7.0446652999999992</v>
      </c>
      <c r="M123" s="64">
        <v>0</v>
      </c>
      <c r="N123" s="64">
        <v>10.370885860000001</v>
      </c>
      <c r="O123" s="64">
        <v>0</v>
      </c>
      <c r="P123" s="64">
        <v>-1.0896640799999997</v>
      </c>
      <c r="Q123" s="64">
        <f t="shared" si="51"/>
        <v>3.1066636399999972</v>
      </c>
      <c r="R123" s="64">
        <f t="shared" si="52"/>
        <v>-3.1066636399999972</v>
      </c>
      <c r="S123" s="66">
        <f t="shared" si="53"/>
        <v>-0.10549939130380243</v>
      </c>
      <c r="T123" s="67" t="s">
        <v>279</v>
      </c>
      <c r="U123" s="6"/>
      <c r="V123" s="68"/>
      <c r="W123" s="69"/>
      <c r="X123" s="79"/>
      <c r="Y123" s="54"/>
      <c r="Z123" s="54"/>
      <c r="AA123" s="5"/>
      <c r="AB123" s="55"/>
      <c r="AC123" s="56"/>
      <c r="AD123" s="56"/>
      <c r="AE123" s="56"/>
      <c r="AF123" s="6"/>
      <c r="AG123" s="1"/>
      <c r="AZ123" s="74"/>
    </row>
    <row r="124" spans="1:52" ht="47.25" x14ac:dyDescent="0.25">
      <c r="A124" s="72" t="s">
        <v>220</v>
      </c>
      <c r="B124" s="76" t="s">
        <v>280</v>
      </c>
      <c r="C124" s="75" t="s">
        <v>281</v>
      </c>
      <c r="D124" s="64">
        <v>128.07014864399997</v>
      </c>
      <c r="E124" s="64">
        <v>1.6964976000000001</v>
      </c>
      <c r="F124" s="64">
        <f t="shared" si="49"/>
        <v>126.37365104399997</v>
      </c>
      <c r="G124" s="64">
        <f t="shared" si="50"/>
        <v>11.173502400000002</v>
      </c>
      <c r="H124" s="64">
        <f t="shared" si="50"/>
        <v>1.2458351999999999</v>
      </c>
      <c r="I124" s="64">
        <v>1.2458352000000001</v>
      </c>
      <c r="J124" s="64">
        <v>1.2458351999999999</v>
      </c>
      <c r="K124" s="64">
        <v>0</v>
      </c>
      <c r="L124" s="64">
        <v>0</v>
      </c>
      <c r="M124" s="64">
        <v>0</v>
      </c>
      <c r="N124" s="64">
        <v>0</v>
      </c>
      <c r="O124" s="64">
        <v>9.9276672000000019</v>
      </c>
      <c r="P124" s="64">
        <v>0</v>
      </c>
      <c r="Q124" s="64">
        <f t="shared" si="51"/>
        <v>125.12781584399997</v>
      </c>
      <c r="R124" s="64">
        <f t="shared" si="52"/>
        <v>-9.9276672000000019</v>
      </c>
      <c r="S124" s="66">
        <f t="shared" si="53"/>
        <v>-0.88850092339891562</v>
      </c>
      <c r="T124" s="67" t="s">
        <v>282</v>
      </c>
      <c r="U124" s="6"/>
      <c r="V124" s="68"/>
      <c r="W124" s="69"/>
      <c r="X124" s="54"/>
      <c r="Y124" s="54"/>
      <c r="Z124" s="54"/>
      <c r="AA124" s="5"/>
      <c r="AB124" s="55"/>
      <c r="AC124" s="56"/>
      <c r="AD124" s="56"/>
      <c r="AE124" s="56"/>
      <c r="AF124" s="6"/>
      <c r="AG124" s="1"/>
      <c r="AZ124" s="74"/>
    </row>
    <row r="125" spans="1:52" ht="63" x14ac:dyDescent="0.25">
      <c r="A125" s="72" t="s">
        <v>220</v>
      </c>
      <c r="B125" s="76" t="s">
        <v>283</v>
      </c>
      <c r="C125" s="75" t="s">
        <v>284</v>
      </c>
      <c r="D125" s="64">
        <v>5.1675657439999991</v>
      </c>
      <c r="E125" s="64">
        <v>0</v>
      </c>
      <c r="F125" s="64">
        <f t="shared" si="49"/>
        <v>5.1675657439999991</v>
      </c>
      <c r="G125" s="64">
        <f t="shared" si="50"/>
        <v>5.1675657439999991</v>
      </c>
      <c r="H125" s="64">
        <f t="shared" si="50"/>
        <v>4.6764102900000006</v>
      </c>
      <c r="I125" s="64">
        <v>0</v>
      </c>
      <c r="J125" s="64">
        <v>0</v>
      </c>
      <c r="K125" s="64">
        <v>0.67575859999999999</v>
      </c>
      <c r="L125" s="64">
        <v>0.28199999999999997</v>
      </c>
      <c r="M125" s="64">
        <v>4.4918071439999991</v>
      </c>
      <c r="N125" s="64">
        <v>4.1956577600000005</v>
      </c>
      <c r="O125" s="64">
        <v>0</v>
      </c>
      <c r="P125" s="64">
        <v>0.19875253000000001</v>
      </c>
      <c r="Q125" s="64">
        <f t="shared" si="51"/>
        <v>0.49115545399999849</v>
      </c>
      <c r="R125" s="64">
        <f t="shared" si="52"/>
        <v>-0.49115545399999849</v>
      </c>
      <c r="S125" s="66">
        <f t="shared" si="53"/>
        <v>-9.5045806542524092E-2</v>
      </c>
      <c r="T125" s="67" t="s">
        <v>32</v>
      </c>
      <c r="U125" s="6"/>
      <c r="V125" s="68"/>
      <c r="W125" s="69"/>
      <c r="X125" s="79"/>
      <c r="Y125" s="54"/>
      <c r="Z125" s="54"/>
      <c r="AA125" s="5"/>
      <c r="AB125" s="55"/>
      <c r="AC125" s="56"/>
      <c r="AD125" s="56"/>
      <c r="AE125" s="56"/>
      <c r="AF125" s="6"/>
      <c r="AG125" s="1"/>
      <c r="AZ125" s="74"/>
    </row>
    <row r="126" spans="1:52" ht="47.25" x14ac:dyDescent="0.25">
      <c r="A126" s="72" t="s">
        <v>220</v>
      </c>
      <c r="B126" s="76" t="s">
        <v>285</v>
      </c>
      <c r="C126" s="75" t="s">
        <v>286</v>
      </c>
      <c r="D126" s="64">
        <v>6.5579510279999988</v>
      </c>
      <c r="E126" s="64">
        <v>0</v>
      </c>
      <c r="F126" s="64">
        <f t="shared" si="49"/>
        <v>6.5579510279999988</v>
      </c>
      <c r="G126" s="64">
        <f t="shared" si="50"/>
        <v>6.5579510270000014</v>
      </c>
      <c r="H126" s="64">
        <f t="shared" si="50"/>
        <v>9.4642458500000011</v>
      </c>
      <c r="I126" s="64">
        <v>3.8682599999999997E-3</v>
      </c>
      <c r="J126" s="64">
        <v>0</v>
      </c>
      <c r="K126" s="64">
        <v>0.84831232700000014</v>
      </c>
      <c r="L126" s="64">
        <v>0</v>
      </c>
      <c r="M126" s="64">
        <v>5.7016513000000009</v>
      </c>
      <c r="N126" s="64">
        <v>0</v>
      </c>
      <c r="O126" s="64">
        <v>4.1191399999999994E-3</v>
      </c>
      <c r="P126" s="64">
        <v>9.4642458500000011</v>
      </c>
      <c r="Q126" s="64">
        <f t="shared" si="51"/>
        <v>-2.9062948220000022</v>
      </c>
      <c r="R126" s="64">
        <f t="shared" si="52"/>
        <v>2.9062948229999996</v>
      </c>
      <c r="S126" s="66">
        <f t="shared" si="53"/>
        <v>0.44317116901824632</v>
      </c>
      <c r="T126" s="67" t="s">
        <v>287</v>
      </c>
      <c r="U126" s="6"/>
      <c r="V126" s="68"/>
      <c r="W126" s="69"/>
      <c r="X126" s="54"/>
      <c r="Y126" s="54"/>
      <c r="Z126" s="54"/>
      <c r="AA126" s="5"/>
      <c r="AB126" s="55"/>
      <c r="AC126" s="56"/>
      <c r="AD126" s="56"/>
      <c r="AE126" s="56"/>
      <c r="AF126" s="6"/>
      <c r="AG126" s="1"/>
      <c r="AZ126" s="74"/>
    </row>
    <row r="127" spans="1:52" ht="31.5" x14ac:dyDescent="0.25">
      <c r="A127" s="72" t="s">
        <v>220</v>
      </c>
      <c r="B127" s="76" t="s">
        <v>288</v>
      </c>
      <c r="C127" s="75" t="s">
        <v>289</v>
      </c>
      <c r="D127" s="64">
        <v>68.806380131999987</v>
      </c>
      <c r="E127" s="64">
        <v>37.971206339999995</v>
      </c>
      <c r="F127" s="64">
        <f t="shared" si="49"/>
        <v>30.835173791999992</v>
      </c>
      <c r="G127" s="64">
        <f t="shared" si="50"/>
        <v>12.7504339384</v>
      </c>
      <c r="H127" s="64">
        <f t="shared" si="50"/>
        <v>11.872650490000002</v>
      </c>
      <c r="I127" s="64">
        <v>0</v>
      </c>
      <c r="J127" s="64">
        <v>0</v>
      </c>
      <c r="K127" s="64">
        <v>1.9173933476</v>
      </c>
      <c r="L127" s="64">
        <v>2.4176615999999997</v>
      </c>
      <c r="M127" s="64">
        <v>7.0061935008000003</v>
      </c>
      <c r="N127" s="64">
        <v>7.5194080900000007</v>
      </c>
      <c r="O127" s="64">
        <v>3.8268470900000002</v>
      </c>
      <c r="P127" s="64">
        <v>1.9355807999999999</v>
      </c>
      <c r="Q127" s="64">
        <f t="shared" si="51"/>
        <v>18.96252330199999</v>
      </c>
      <c r="R127" s="64">
        <f t="shared" si="52"/>
        <v>-0.87778344839999889</v>
      </c>
      <c r="S127" s="66">
        <f t="shared" si="53"/>
        <v>-6.8843417615490843E-2</v>
      </c>
      <c r="T127" s="67" t="s">
        <v>32</v>
      </c>
      <c r="U127" s="6"/>
      <c r="V127" s="68"/>
      <c r="W127" s="69"/>
      <c r="X127" s="79"/>
      <c r="Y127" s="54"/>
      <c r="Z127" s="54"/>
      <c r="AA127" s="5"/>
      <c r="AB127" s="55"/>
      <c r="AC127" s="56"/>
      <c r="AD127" s="56"/>
      <c r="AE127" s="56"/>
      <c r="AF127" s="6"/>
      <c r="AG127" s="1"/>
      <c r="AZ127" s="74"/>
    </row>
    <row r="128" spans="1:52" ht="31.5" x14ac:dyDescent="0.25">
      <c r="A128" s="72" t="s">
        <v>220</v>
      </c>
      <c r="B128" s="76" t="s">
        <v>290</v>
      </c>
      <c r="C128" s="75" t="s">
        <v>291</v>
      </c>
      <c r="D128" s="64">
        <v>56.733904319999994</v>
      </c>
      <c r="E128" s="64">
        <v>22.109816350000003</v>
      </c>
      <c r="F128" s="64">
        <f t="shared" si="49"/>
        <v>34.624087969999991</v>
      </c>
      <c r="G128" s="64">
        <f t="shared" si="50"/>
        <v>7.3371195600000005</v>
      </c>
      <c r="H128" s="64">
        <f t="shared" si="50"/>
        <v>4.9864499999999996</v>
      </c>
      <c r="I128" s="64">
        <v>0.73371191999999996</v>
      </c>
      <c r="J128" s="64">
        <v>0</v>
      </c>
      <c r="K128" s="64">
        <v>6.6034076400000004</v>
      </c>
      <c r="L128" s="64">
        <v>2.67645</v>
      </c>
      <c r="M128" s="64">
        <v>0</v>
      </c>
      <c r="N128" s="64">
        <v>2.31</v>
      </c>
      <c r="O128" s="64">
        <v>0</v>
      </c>
      <c r="P128" s="64">
        <v>0</v>
      </c>
      <c r="Q128" s="64">
        <f t="shared" si="51"/>
        <v>29.637637969999993</v>
      </c>
      <c r="R128" s="64">
        <f t="shared" si="52"/>
        <v>-2.3506695600000009</v>
      </c>
      <c r="S128" s="66">
        <f t="shared" si="53"/>
        <v>-0.32038043550703715</v>
      </c>
      <c r="T128" s="67" t="s">
        <v>292</v>
      </c>
      <c r="U128" s="6"/>
      <c r="V128" s="68"/>
      <c r="W128" s="69"/>
      <c r="X128" s="54"/>
      <c r="Y128" s="54"/>
      <c r="Z128" s="54"/>
      <c r="AA128" s="5"/>
      <c r="AB128" s="55"/>
      <c r="AC128" s="56"/>
      <c r="AD128" s="56"/>
      <c r="AE128" s="56"/>
      <c r="AF128" s="6"/>
      <c r="AG128" s="1"/>
      <c r="AZ128" s="74"/>
    </row>
    <row r="129" spans="1:52" ht="78.75" x14ac:dyDescent="0.25">
      <c r="A129" s="72" t="s">
        <v>220</v>
      </c>
      <c r="B129" s="76" t="s">
        <v>293</v>
      </c>
      <c r="C129" s="75" t="s">
        <v>294</v>
      </c>
      <c r="D129" s="64">
        <v>242.55104750559997</v>
      </c>
      <c r="E129" s="64">
        <v>4.2</v>
      </c>
      <c r="F129" s="64">
        <f t="shared" si="49"/>
        <v>238.35104750559998</v>
      </c>
      <c r="G129" s="64">
        <f t="shared" si="50"/>
        <v>105.53073320759998</v>
      </c>
      <c r="H129" s="64">
        <f t="shared" si="50"/>
        <v>33.557185989999994</v>
      </c>
      <c r="I129" s="64">
        <v>0</v>
      </c>
      <c r="J129" s="64">
        <v>0</v>
      </c>
      <c r="K129" s="64">
        <v>0</v>
      </c>
      <c r="L129" s="64">
        <v>0</v>
      </c>
      <c r="M129" s="64">
        <v>48.697120099999999</v>
      </c>
      <c r="N129" s="64">
        <v>0.29249999999999998</v>
      </c>
      <c r="O129" s="64">
        <v>56.833613107599987</v>
      </c>
      <c r="P129" s="64">
        <v>33.264685989999997</v>
      </c>
      <c r="Q129" s="64">
        <f t="shared" si="51"/>
        <v>204.79386151559999</v>
      </c>
      <c r="R129" s="64">
        <f t="shared" si="52"/>
        <v>-71.973547217599986</v>
      </c>
      <c r="S129" s="66">
        <f t="shared" si="53"/>
        <v>-0.68201503988429302</v>
      </c>
      <c r="T129" s="67" t="s">
        <v>295</v>
      </c>
      <c r="U129" s="6"/>
      <c r="V129" s="68"/>
      <c r="W129" s="69"/>
      <c r="X129" s="54"/>
      <c r="Y129" s="54"/>
      <c r="Z129" s="54"/>
      <c r="AA129" s="5"/>
      <c r="AB129" s="55"/>
      <c r="AC129" s="56"/>
      <c r="AD129" s="56"/>
      <c r="AE129" s="56"/>
      <c r="AF129" s="6"/>
      <c r="AG129" s="1"/>
      <c r="AZ129" s="74"/>
    </row>
    <row r="130" spans="1:52" ht="47.25" x14ac:dyDescent="0.25">
      <c r="A130" s="72" t="s">
        <v>220</v>
      </c>
      <c r="B130" s="76" t="s">
        <v>296</v>
      </c>
      <c r="C130" s="75" t="s">
        <v>297</v>
      </c>
      <c r="D130" s="64">
        <v>70.289522237999989</v>
      </c>
      <c r="E130" s="64">
        <v>31.815673339999996</v>
      </c>
      <c r="F130" s="64">
        <f t="shared" si="49"/>
        <v>38.473848897999993</v>
      </c>
      <c r="G130" s="64">
        <f t="shared" si="50"/>
        <v>19.265677619999998</v>
      </c>
      <c r="H130" s="64">
        <f t="shared" si="50"/>
        <v>24.080573800000003</v>
      </c>
      <c r="I130" s="64">
        <v>1.20957523</v>
      </c>
      <c r="J130" s="64">
        <v>0.76782321000000009</v>
      </c>
      <c r="K130" s="64">
        <v>2.0979684539999996</v>
      </c>
      <c r="L130" s="64">
        <v>0.96231966999999974</v>
      </c>
      <c r="M130" s="64">
        <v>15.958133935999999</v>
      </c>
      <c r="N130" s="64">
        <v>2.61000342</v>
      </c>
      <c r="O130" s="64">
        <v>0</v>
      </c>
      <c r="P130" s="64">
        <v>19.740427500000003</v>
      </c>
      <c r="Q130" s="64">
        <f t="shared" si="51"/>
        <v>14.393275097999989</v>
      </c>
      <c r="R130" s="64">
        <f t="shared" si="52"/>
        <v>4.8148961800000052</v>
      </c>
      <c r="S130" s="66">
        <f t="shared" si="53"/>
        <v>0.24992093582016481</v>
      </c>
      <c r="T130" s="67" t="s">
        <v>298</v>
      </c>
      <c r="U130" s="6"/>
      <c r="V130" s="68"/>
      <c r="W130" s="69"/>
      <c r="X130" s="54"/>
      <c r="Y130" s="54"/>
      <c r="Z130" s="54"/>
      <c r="AA130" s="5"/>
      <c r="AB130" s="55"/>
      <c r="AC130" s="56"/>
      <c r="AD130" s="56"/>
      <c r="AE130" s="56"/>
      <c r="AF130" s="6"/>
      <c r="AG130" s="1"/>
      <c r="AZ130" s="74"/>
    </row>
    <row r="131" spans="1:52" ht="47.25" x14ac:dyDescent="0.25">
      <c r="A131" s="72" t="s">
        <v>220</v>
      </c>
      <c r="B131" s="76" t="s">
        <v>299</v>
      </c>
      <c r="C131" s="75" t="s">
        <v>300</v>
      </c>
      <c r="D131" s="64">
        <v>225.86737484400001</v>
      </c>
      <c r="E131" s="64">
        <v>61.548000000000002</v>
      </c>
      <c r="F131" s="64">
        <f t="shared" si="49"/>
        <v>164.31937484400001</v>
      </c>
      <c r="G131" s="64">
        <f t="shared" si="50"/>
        <v>25.280030444000001</v>
      </c>
      <c r="H131" s="64">
        <f t="shared" si="50"/>
        <v>37.65994121</v>
      </c>
      <c r="I131" s="64">
        <v>0.24500759999999999</v>
      </c>
      <c r="J131" s="64">
        <v>0.52031344999999996</v>
      </c>
      <c r="K131" s="64">
        <v>0.24500759999999999</v>
      </c>
      <c r="L131" s="64">
        <v>0.31791287000000013</v>
      </c>
      <c r="M131" s="64">
        <v>0.24500759999999999</v>
      </c>
      <c r="N131" s="64">
        <v>11.991339849999999</v>
      </c>
      <c r="O131" s="64">
        <v>24.545007644000002</v>
      </c>
      <c r="P131" s="64">
        <v>24.830375040000003</v>
      </c>
      <c r="Q131" s="64">
        <f t="shared" si="51"/>
        <v>126.65943363400001</v>
      </c>
      <c r="R131" s="64">
        <f t="shared" si="52"/>
        <v>12.379910765999998</v>
      </c>
      <c r="S131" s="66">
        <f t="shared" si="53"/>
        <v>0.48971107030206384</v>
      </c>
      <c r="T131" s="67" t="s">
        <v>301</v>
      </c>
      <c r="U131" s="6"/>
      <c r="V131" s="68"/>
      <c r="W131" s="69"/>
      <c r="X131" s="54"/>
      <c r="Y131" s="54"/>
      <c r="Z131" s="54"/>
      <c r="AA131" s="5"/>
      <c r="AB131" s="55"/>
      <c r="AC131" s="56"/>
      <c r="AD131" s="56"/>
      <c r="AE131" s="56"/>
      <c r="AF131" s="6"/>
      <c r="AG131" s="1"/>
      <c r="AZ131" s="74"/>
    </row>
    <row r="132" spans="1:52" ht="31.5" x14ac:dyDescent="0.25">
      <c r="A132" s="72" t="s">
        <v>220</v>
      </c>
      <c r="B132" s="76" t="s">
        <v>302</v>
      </c>
      <c r="C132" s="75" t="s">
        <v>303</v>
      </c>
      <c r="D132" s="64">
        <v>17.509494496000002</v>
      </c>
      <c r="E132" s="64">
        <v>0</v>
      </c>
      <c r="F132" s="64">
        <f t="shared" si="49"/>
        <v>17.509494496000002</v>
      </c>
      <c r="G132" s="64">
        <f t="shared" si="50"/>
        <v>0.79916801999999998</v>
      </c>
      <c r="H132" s="64">
        <f t="shared" si="50"/>
        <v>0.56999999999999995</v>
      </c>
      <c r="I132" s="64">
        <v>0</v>
      </c>
      <c r="J132" s="64">
        <v>0</v>
      </c>
      <c r="K132" s="64">
        <v>0</v>
      </c>
      <c r="L132" s="64">
        <v>0</v>
      </c>
      <c r="M132" s="64">
        <v>0</v>
      </c>
      <c r="N132" s="64">
        <v>0</v>
      </c>
      <c r="O132" s="64">
        <v>0.79916801999999998</v>
      </c>
      <c r="P132" s="64">
        <v>0.56999999999999995</v>
      </c>
      <c r="Q132" s="64">
        <f t="shared" si="51"/>
        <v>16.939494496000002</v>
      </c>
      <c r="R132" s="64">
        <f t="shared" si="52"/>
        <v>-0.22916802000000003</v>
      </c>
      <c r="S132" s="66">
        <f t="shared" si="53"/>
        <v>-0.28675824640730746</v>
      </c>
      <c r="T132" s="67" t="s">
        <v>91</v>
      </c>
      <c r="U132" s="6"/>
      <c r="V132" s="68"/>
      <c r="W132" s="6"/>
      <c r="X132" s="54"/>
      <c r="Y132" s="54"/>
      <c r="Z132" s="54"/>
      <c r="AA132" s="5"/>
      <c r="AB132" s="55"/>
      <c r="AC132" s="56"/>
      <c r="AD132" s="56"/>
      <c r="AE132" s="56"/>
      <c r="AF132" s="6"/>
      <c r="AG132" s="1"/>
      <c r="AZ132" s="74"/>
    </row>
    <row r="133" spans="1:52" ht="47.25" x14ac:dyDescent="0.25">
      <c r="A133" s="72" t="s">
        <v>220</v>
      </c>
      <c r="B133" s="76" t="s">
        <v>304</v>
      </c>
      <c r="C133" s="75" t="s">
        <v>305</v>
      </c>
      <c r="D133" s="64">
        <v>3</v>
      </c>
      <c r="E133" s="64">
        <v>0</v>
      </c>
      <c r="F133" s="64">
        <f t="shared" si="49"/>
        <v>3</v>
      </c>
      <c r="G133" s="64">
        <f t="shared" si="50"/>
        <v>3</v>
      </c>
      <c r="H133" s="64">
        <f t="shared" si="50"/>
        <v>2.3625000099999998</v>
      </c>
      <c r="I133" s="64">
        <v>0</v>
      </c>
      <c r="J133" s="64">
        <v>0</v>
      </c>
      <c r="K133" s="64">
        <v>0</v>
      </c>
      <c r="L133" s="64">
        <v>0</v>
      </c>
      <c r="M133" s="64">
        <v>1.5</v>
      </c>
      <c r="N133" s="64">
        <v>1.47935456</v>
      </c>
      <c r="O133" s="64">
        <v>1.5</v>
      </c>
      <c r="P133" s="64">
        <v>0.88314545</v>
      </c>
      <c r="Q133" s="64">
        <f t="shared" si="51"/>
        <v>0.63749999000000024</v>
      </c>
      <c r="R133" s="64">
        <f t="shared" si="52"/>
        <v>-0.63749999000000024</v>
      </c>
      <c r="S133" s="66">
        <f t="shared" si="53"/>
        <v>-0.21249999666666675</v>
      </c>
      <c r="T133" s="67" t="s">
        <v>306</v>
      </c>
      <c r="U133" s="6"/>
      <c r="V133" s="68"/>
      <c r="W133" s="69"/>
      <c r="X133" s="54"/>
      <c r="Y133" s="54"/>
      <c r="Z133" s="54"/>
      <c r="AA133" s="5"/>
      <c r="AB133" s="55"/>
      <c r="AC133" s="56"/>
      <c r="AD133" s="56"/>
      <c r="AE133" s="56"/>
      <c r="AF133" s="6"/>
      <c r="AG133" s="1"/>
      <c r="AZ133" s="74"/>
    </row>
    <row r="134" spans="1:52" ht="47.25" x14ac:dyDescent="0.25">
      <c r="A134" s="72" t="s">
        <v>220</v>
      </c>
      <c r="B134" s="76" t="s">
        <v>307</v>
      </c>
      <c r="C134" s="75" t="s">
        <v>308</v>
      </c>
      <c r="D134" s="64">
        <v>2201.7837733979995</v>
      </c>
      <c r="E134" s="64">
        <v>6.5945457599999999</v>
      </c>
      <c r="F134" s="64">
        <f t="shared" si="49"/>
        <v>2195.1892276379995</v>
      </c>
      <c r="G134" s="64">
        <f t="shared" si="50"/>
        <v>53.92817543999999</v>
      </c>
      <c r="H134" s="64">
        <f t="shared" si="50"/>
        <v>11.252141039999998</v>
      </c>
      <c r="I134" s="64">
        <v>0</v>
      </c>
      <c r="J134" s="64">
        <v>0</v>
      </c>
      <c r="K134" s="64">
        <v>11.252141039999998</v>
      </c>
      <c r="L134" s="64">
        <v>0</v>
      </c>
      <c r="M134" s="64">
        <v>0</v>
      </c>
      <c r="N134" s="64">
        <v>11.252141039999998</v>
      </c>
      <c r="O134" s="64">
        <v>42.676034399999992</v>
      </c>
      <c r="P134" s="64">
        <v>0</v>
      </c>
      <c r="Q134" s="64">
        <f t="shared" si="51"/>
        <v>2183.9370865979995</v>
      </c>
      <c r="R134" s="64">
        <f t="shared" si="52"/>
        <v>-42.676034399999992</v>
      </c>
      <c r="S134" s="66">
        <f t="shared" si="53"/>
        <v>-0.79134949498673413</v>
      </c>
      <c r="T134" s="67" t="s">
        <v>282</v>
      </c>
      <c r="U134" s="6"/>
      <c r="V134" s="68"/>
      <c r="W134" s="69"/>
      <c r="X134" s="54"/>
      <c r="Y134" s="54"/>
      <c r="Z134" s="54"/>
      <c r="AA134" s="5"/>
      <c r="AB134" s="55"/>
      <c r="AC134" s="56"/>
      <c r="AD134" s="56"/>
      <c r="AE134" s="56"/>
      <c r="AF134" s="6"/>
      <c r="AG134" s="1"/>
      <c r="AZ134" s="74"/>
    </row>
    <row r="135" spans="1:52" ht="78.75" x14ac:dyDescent="0.25">
      <c r="A135" s="72" t="s">
        <v>220</v>
      </c>
      <c r="B135" s="76" t="s">
        <v>309</v>
      </c>
      <c r="C135" s="75" t="s">
        <v>310</v>
      </c>
      <c r="D135" s="64">
        <v>261.94334114692288</v>
      </c>
      <c r="E135" s="64">
        <v>18.945</v>
      </c>
      <c r="F135" s="64">
        <f t="shared" si="49"/>
        <v>242.99834114692288</v>
      </c>
      <c r="G135" s="64">
        <f t="shared" si="50"/>
        <v>49.44</v>
      </c>
      <c r="H135" s="64">
        <f t="shared" si="50"/>
        <v>49.314232800000006</v>
      </c>
      <c r="I135" s="64">
        <v>0</v>
      </c>
      <c r="J135" s="64">
        <v>0</v>
      </c>
      <c r="K135" s="64">
        <v>30.951839999999997</v>
      </c>
      <c r="L135" s="64">
        <v>0</v>
      </c>
      <c r="M135" s="64">
        <v>12.017303999999999</v>
      </c>
      <c r="N135" s="64">
        <v>44.945119080000005</v>
      </c>
      <c r="O135" s="64">
        <v>6.4708559999999995</v>
      </c>
      <c r="P135" s="64">
        <v>4.3691137200000005</v>
      </c>
      <c r="Q135" s="64">
        <f t="shared" si="51"/>
        <v>193.68410834692287</v>
      </c>
      <c r="R135" s="64">
        <f t="shared" si="52"/>
        <v>-0.12576719999999142</v>
      </c>
      <c r="S135" s="66">
        <f t="shared" si="53"/>
        <v>-2.5438349514561374E-3</v>
      </c>
      <c r="T135" s="67" t="s">
        <v>32</v>
      </c>
      <c r="U135" s="6"/>
      <c r="V135" s="68"/>
      <c r="W135" s="69"/>
      <c r="X135" s="54"/>
      <c r="Y135" s="54"/>
      <c r="Z135" s="54"/>
      <c r="AA135" s="5"/>
      <c r="AB135" s="55"/>
      <c r="AC135" s="56"/>
      <c r="AD135" s="56"/>
      <c r="AE135" s="56"/>
      <c r="AF135" s="6"/>
      <c r="AG135" s="1"/>
      <c r="AZ135" s="74"/>
    </row>
    <row r="136" spans="1:52" ht="47.25" x14ac:dyDescent="0.25">
      <c r="A136" s="72" t="s">
        <v>220</v>
      </c>
      <c r="B136" s="76" t="s">
        <v>311</v>
      </c>
      <c r="C136" s="75" t="s">
        <v>312</v>
      </c>
      <c r="D136" s="64">
        <v>42.504052931999993</v>
      </c>
      <c r="E136" s="64">
        <v>0.35851440000000001</v>
      </c>
      <c r="F136" s="64">
        <f t="shared" si="49"/>
        <v>42.145538531999996</v>
      </c>
      <c r="G136" s="64">
        <f t="shared" si="50"/>
        <v>3.7130855999999999</v>
      </c>
      <c r="H136" s="64">
        <f t="shared" si="50"/>
        <v>0</v>
      </c>
      <c r="I136" s="64">
        <v>0</v>
      </c>
      <c r="J136" s="64">
        <v>0</v>
      </c>
      <c r="K136" s="64">
        <v>0</v>
      </c>
      <c r="L136" s="64">
        <v>0</v>
      </c>
      <c r="M136" s="64">
        <v>0</v>
      </c>
      <c r="N136" s="64">
        <v>0</v>
      </c>
      <c r="O136" s="64">
        <v>3.7130855999999999</v>
      </c>
      <c r="P136" s="64">
        <v>0</v>
      </c>
      <c r="Q136" s="64">
        <f t="shared" si="51"/>
        <v>42.145538531999996</v>
      </c>
      <c r="R136" s="64">
        <f t="shared" si="52"/>
        <v>-3.7130855999999999</v>
      </c>
      <c r="S136" s="66">
        <f t="shared" si="53"/>
        <v>-1</v>
      </c>
      <c r="T136" s="67" t="s">
        <v>313</v>
      </c>
      <c r="U136" s="6"/>
      <c r="V136" s="68"/>
      <c r="W136" s="6"/>
      <c r="X136" s="54"/>
      <c r="Y136" s="54"/>
      <c r="Z136" s="54"/>
      <c r="AA136" s="5"/>
      <c r="AB136" s="55"/>
      <c r="AC136" s="56"/>
      <c r="AD136" s="56"/>
      <c r="AE136" s="56"/>
      <c r="AF136" s="6"/>
      <c r="AG136" s="1"/>
      <c r="AZ136" s="74"/>
    </row>
    <row r="137" spans="1:52" ht="63" x14ac:dyDescent="0.25">
      <c r="A137" s="72" t="s">
        <v>220</v>
      </c>
      <c r="B137" s="76" t="s">
        <v>314</v>
      </c>
      <c r="C137" s="75" t="s">
        <v>315</v>
      </c>
      <c r="D137" s="64">
        <v>91.345777589999983</v>
      </c>
      <c r="E137" s="64">
        <v>20.562148269999998</v>
      </c>
      <c r="F137" s="64">
        <f t="shared" si="49"/>
        <v>70.783629319999989</v>
      </c>
      <c r="G137" s="64">
        <f t="shared" si="50"/>
        <v>33.233629319999991</v>
      </c>
      <c r="H137" s="64">
        <f t="shared" si="50"/>
        <v>0</v>
      </c>
      <c r="I137" s="64">
        <v>4.685088150000003</v>
      </c>
      <c r="J137" s="64">
        <v>0</v>
      </c>
      <c r="K137" s="64">
        <v>21.762335899999997</v>
      </c>
      <c r="L137" s="64">
        <v>0</v>
      </c>
      <c r="M137" s="64">
        <v>2.6586903499999996</v>
      </c>
      <c r="N137" s="64">
        <v>0</v>
      </c>
      <c r="O137" s="64">
        <v>4.1275149199999941</v>
      </c>
      <c r="P137" s="64">
        <v>0</v>
      </c>
      <c r="Q137" s="64">
        <f t="shared" si="51"/>
        <v>70.783629319999989</v>
      </c>
      <c r="R137" s="64">
        <f t="shared" si="52"/>
        <v>-33.233629319999991</v>
      </c>
      <c r="S137" s="66">
        <f t="shared" si="53"/>
        <v>-1</v>
      </c>
      <c r="T137" s="67" t="s">
        <v>316</v>
      </c>
      <c r="U137" s="6"/>
      <c r="V137" s="68"/>
      <c r="W137" s="69"/>
      <c r="X137" s="54"/>
      <c r="Y137" s="54"/>
      <c r="Z137" s="54"/>
      <c r="AA137" s="5"/>
      <c r="AB137" s="55"/>
      <c r="AC137" s="56"/>
      <c r="AD137" s="56"/>
      <c r="AE137" s="56"/>
      <c r="AF137" s="6"/>
      <c r="AG137" s="1"/>
      <c r="AZ137" s="74"/>
    </row>
    <row r="138" spans="1:52" ht="47.25" x14ac:dyDescent="0.25">
      <c r="A138" s="72" t="s">
        <v>220</v>
      </c>
      <c r="B138" s="76" t="s">
        <v>317</v>
      </c>
      <c r="C138" s="75" t="s">
        <v>318</v>
      </c>
      <c r="D138" s="64">
        <v>1388.4706704299997</v>
      </c>
      <c r="E138" s="64">
        <v>164.94708467999999</v>
      </c>
      <c r="F138" s="64">
        <f t="shared" si="49"/>
        <v>1223.5235857499997</v>
      </c>
      <c r="G138" s="64">
        <f t="shared" si="50"/>
        <v>1058.30321755</v>
      </c>
      <c r="H138" s="64">
        <f t="shared" si="50"/>
        <v>1464.2943508999999</v>
      </c>
      <c r="I138" s="64">
        <v>12.50545023000001</v>
      </c>
      <c r="J138" s="64">
        <v>13.65920745</v>
      </c>
      <c r="K138" s="64">
        <v>377.47815598000005</v>
      </c>
      <c r="L138" s="64">
        <v>77.229479490000017</v>
      </c>
      <c r="M138" s="64">
        <v>312.01493777000002</v>
      </c>
      <c r="N138" s="64">
        <v>226.19061912999999</v>
      </c>
      <c r="O138" s="64">
        <v>356.30467356999998</v>
      </c>
      <c r="P138" s="64">
        <v>1147.2150448299999</v>
      </c>
      <c r="Q138" s="64">
        <f t="shared" si="51"/>
        <v>-240.77076515000022</v>
      </c>
      <c r="R138" s="64">
        <f t="shared" si="52"/>
        <v>405.99113334999993</v>
      </c>
      <c r="S138" s="66">
        <f t="shared" si="53"/>
        <v>0.38362458567392449</v>
      </c>
      <c r="T138" s="67" t="s">
        <v>319</v>
      </c>
      <c r="U138" s="6"/>
      <c r="V138" s="68"/>
      <c r="W138" s="69"/>
      <c r="X138" s="54"/>
      <c r="Y138" s="54"/>
      <c r="Z138" s="54"/>
      <c r="AA138" s="5"/>
      <c r="AB138" s="55"/>
      <c r="AC138" s="56"/>
      <c r="AD138" s="56"/>
      <c r="AE138" s="56"/>
      <c r="AF138" s="6"/>
      <c r="AG138" s="1"/>
      <c r="AZ138" s="74"/>
    </row>
    <row r="139" spans="1:52" ht="47.25" x14ac:dyDescent="0.25">
      <c r="A139" s="72" t="s">
        <v>220</v>
      </c>
      <c r="B139" s="76" t="s">
        <v>320</v>
      </c>
      <c r="C139" s="75" t="s">
        <v>321</v>
      </c>
      <c r="D139" s="64">
        <v>7.911985176</v>
      </c>
      <c r="E139" s="64">
        <v>1.3088850000000001</v>
      </c>
      <c r="F139" s="64">
        <f t="shared" si="49"/>
        <v>6.6031001759999999</v>
      </c>
      <c r="G139" s="64">
        <f t="shared" si="50"/>
        <v>1.5149999999999999</v>
      </c>
      <c r="H139" s="64">
        <f t="shared" si="50"/>
        <v>1.3361224499999997</v>
      </c>
      <c r="I139" s="64">
        <v>0</v>
      </c>
      <c r="J139" s="64">
        <v>0</v>
      </c>
      <c r="K139" s="64">
        <v>0</v>
      </c>
      <c r="L139" s="64">
        <v>1.8356400000000002E-2</v>
      </c>
      <c r="M139" s="64">
        <v>0</v>
      </c>
      <c r="N139" s="64">
        <v>3.6712800000000004E-2</v>
      </c>
      <c r="O139" s="64">
        <v>1.5149999999999999</v>
      </c>
      <c r="P139" s="64">
        <v>1.2810532499999998</v>
      </c>
      <c r="Q139" s="64">
        <f t="shared" si="51"/>
        <v>5.2669777260000004</v>
      </c>
      <c r="R139" s="64">
        <f t="shared" si="52"/>
        <v>-0.17887755000000016</v>
      </c>
      <c r="S139" s="66">
        <f t="shared" si="53"/>
        <v>-0.11807099009901001</v>
      </c>
      <c r="T139" s="67" t="s">
        <v>322</v>
      </c>
      <c r="U139" s="6"/>
      <c r="V139" s="68"/>
      <c r="W139" s="6"/>
      <c r="X139" s="54"/>
      <c r="Y139" s="54"/>
      <c r="Z139" s="54"/>
      <c r="AA139" s="5"/>
      <c r="AB139" s="55"/>
      <c r="AC139" s="56"/>
      <c r="AD139" s="56"/>
      <c r="AE139" s="56"/>
      <c r="AF139" s="6"/>
      <c r="AG139" s="1"/>
      <c r="AZ139" s="74"/>
    </row>
    <row r="140" spans="1:52" ht="47.25" x14ac:dyDescent="0.25">
      <c r="A140" s="72" t="s">
        <v>220</v>
      </c>
      <c r="B140" s="76" t="s">
        <v>323</v>
      </c>
      <c r="C140" s="75" t="s">
        <v>324</v>
      </c>
      <c r="D140" s="64">
        <v>16.227454649999999</v>
      </c>
      <c r="E140" s="64">
        <v>7.8279406900000001</v>
      </c>
      <c r="F140" s="64">
        <f t="shared" si="49"/>
        <v>8.3995139599999984</v>
      </c>
      <c r="G140" s="64">
        <f t="shared" si="50"/>
        <v>5.139852799999999</v>
      </c>
      <c r="H140" s="64">
        <f t="shared" si="50"/>
        <v>4.714103790000002</v>
      </c>
      <c r="I140" s="64">
        <v>0.22645280000000001</v>
      </c>
      <c r="J140" s="64">
        <v>0.22645280000000001</v>
      </c>
      <c r="K140" s="64">
        <v>0</v>
      </c>
      <c r="L140" s="64">
        <v>0.29370239999999997</v>
      </c>
      <c r="M140" s="64">
        <v>0</v>
      </c>
      <c r="N140" s="64">
        <v>2.5805990000000001E-2</v>
      </c>
      <c r="O140" s="64">
        <v>4.9133999999999993</v>
      </c>
      <c r="P140" s="64">
        <v>4.1681426000000021</v>
      </c>
      <c r="Q140" s="64">
        <f t="shared" si="51"/>
        <v>3.6854101699999964</v>
      </c>
      <c r="R140" s="64">
        <f t="shared" si="52"/>
        <v>-0.42574900999999699</v>
      </c>
      <c r="S140" s="66">
        <f t="shared" si="53"/>
        <v>-8.2832918872695546E-2</v>
      </c>
      <c r="T140" s="67" t="s">
        <v>32</v>
      </c>
      <c r="U140" s="6"/>
      <c r="V140" s="68"/>
      <c r="W140" s="69"/>
      <c r="X140" s="54"/>
      <c r="Y140" s="54"/>
      <c r="Z140" s="54"/>
      <c r="AA140" s="5"/>
      <c r="AB140" s="55"/>
      <c r="AC140" s="56"/>
      <c r="AD140" s="56"/>
      <c r="AE140" s="56"/>
      <c r="AF140" s="6"/>
      <c r="AG140" s="1"/>
      <c r="AZ140" s="74"/>
    </row>
    <row r="141" spans="1:52" ht="63" x14ac:dyDescent="0.25">
      <c r="A141" s="72" t="s">
        <v>220</v>
      </c>
      <c r="B141" s="76" t="s">
        <v>325</v>
      </c>
      <c r="C141" s="75" t="s">
        <v>326</v>
      </c>
      <c r="D141" s="64">
        <v>23.001052972</v>
      </c>
      <c r="E141" s="64">
        <v>0</v>
      </c>
      <c r="F141" s="64">
        <f t="shared" si="49"/>
        <v>23.001052972</v>
      </c>
      <c r="G141" s="64">
        <f t="shared" si="50"/>
        <v>5.5860529720000001</v>
      </c>
      <c r="H141" s="64">
        <f t="shared" si="50"/>
        <v>2.6759764000000001</v>
      </c>
      <c r="I141" s="64">
        <v>0</v>
      </c>
      <c r="J141" s="64">
        <v>0</v>
      </c>
      <c r="K141" s="64">
        <v>0.68359999999999999</v>
      </c>
      <c r="L141" s="64">
        <v>1.5413609999999999E-2</v>
      </c>
      <c r="M141" s="64">
        <v>0.05</v>
      </c>
      <c r="N141" s="64">
        <v>0.37080598999999997</v>
      </c>
      <c r="O141" s="64">
        <v>4.852452972</v>
      </c>
      <c r="P141" s="64">
        <v>2.2897568000000001</v>
      </c>
      <c r="Q141" s="64">
        <f t="shared" si="51"/>
        <v>20.325076572</v>
      </c>
      <c r="R141" s="64">
        <f t="shared" si="52"/>
        <v>-2.9100765719999999</v>
      </c>
      <c r="S141" s="66">
        <f t="shared" si="53"/>
        <v>-0.52095398783124891</v>
      </c>
      <c r="T141" s="67" t="s">
        <v>327</v>
      </c>
      <c r="U141" s="6"/>
      <c r="V141" s="68"/>
      <c r="W141" s="69"/>
      <c r="X141" s="69"/>
      <c r="Y141" s="54"/>
      <c r="Z141" s="54"/>
      <c r="AA141" s="5"/>
      <c r="AB141" s="55"/>
      <c r="AC141" s="56"/>
      <c r="AD141" s="56"/>
      <c r="AE141" s="56"/>
      <c r="AF141" s="6"/>
      <c r="AG141" s="1"/>
      <c r="AZ141" s="74"/>
    </row>
    <row r="142" spans="1:52" ht="31.5" x14ac:dyDescent="0.25">
      <c r="A142" s="72" t="s">
        <v>220</v>
      </c>
      <c r="B142" s="76" t="s">
        <v>328</v>
      </c>
      <c r="C142" s="75" t="s">
        <v>329</v>
      </c>
      <c r="D142" s="64">
        <v>10.366479631999999</v>
      </c>
      <c r="E142" s="64">
        <v>0</v>
      </c>
      <c r="F142" s="64">
        <f t="shared" si="49"/>
        <v>10.366479631999999</v>
      </c>
      <c r="G142" s="64">
        <f t="shared" si="50"/>
        <v>10.366479631999999</v>
      </c>
      <c r="H142" s="64">
        <f t="shared" si="50"/>
        <v>7.9613280699999995</v>
      </c>
      <c r="I142" s="64">
        <v>0</v>
      </c>
      <c r="J142" s="64">
        <v>0</v>
      </c>
      <c r="K142" s="64">
        <v>0</v>
      </c>
      <c r="L142" s="64">
        <v>0</v>
      </c>
      <c r="M142" s="64">
        <v>4.51</v>
      </c>
      <c r="N142" s="64">
        <v>0.83385631000000004</v>
      </c>
      <c r="O142" s="64">
        <v>5.8564796319999992</v>
      </c>
      <c r="P142" s="64">
        <v>7.1274717599999997</v>
      </c>
      <c r="Q142" s="64">
        <f t="shared" si="51"/>
        <v>2.4051515619999995</v>
      </c>
      <c r="R142" s="64">
        <f t="shared" si="52"/>
        <v>-2.4051515619999995</v>
      </c>
      <c r="S142" s="66">
        <f t="shared" si="53"/>
        <v>-0.23201237521131124</v>
      </c>
      <c r="T142" s="67" t="s">
        <v>330</v>
      </c>
      <c r="U142" s="6"/>
      <c r="V142" s="68"/>
      <c r="W142" s="69"/>
      <c r="X142" s="54"/>
      <c r="Y142" s="54"/>
      <c r="Z142" s="54"/>
      <c r="AA142" s="5"/>
      <c r="AB142" s="55"/>
      <c r="AC142" s="56"/>
      <c r="AD142" s="56"/>
      <c r="AE142" s="56"/>
      <c r="AF142" s="6"/>
      <c r="AG142" s="1"/>
      <c r="AZ142" s="74"/>
    </row>
    <row r="143" spans="1:52" ht="157.5" x14ac:dyDescent="0.25">
      <c r="A143" s="72" t="s">
        <v>220</v>
      </c>
      <c r="B143" s="76" t="s">
        <v>331</v>
      </c>
      <c r="C143" s="75" t="s">
        <v>332</v>
      </c>
      <c r="D143" s="64">
        <v>15.486714542000001</v>
      </c>
      <c r="E143" s="64">
        <v>0</v>
      </c>
      <c r="F143" s="64">
        <f t="shared" si="49"/>
        <v>15.486714542000001</v>
      </c>
      <c r="G143" s="64">
        <f t="shared" si="50"/>
        <v>15.486714542000001</v>
      </c>
      <c r="H143" s="64">
        <f t="shared" si="50"/>
        <v>3.1538572</v>
      </c>
      <c r="I143" s="64">
        <v>2.7</v>
      </c>
      <c r="J143" s="64">
        <v>0</v>
      </c>
      <c r="K143" s="64">
        <v>8.9795242899999987</v>
      </c>
      <c r="L143" s="64">
        <v>2.3085</v>
      </c>
      <c r="M143" s="64">
        <v>3.8071902520000012</v>
      </c>
      <c r="N143" s="64">
        <v>0</v>
      </c>
      <c r="O143" s="64">
        <v>0</v>
      </c>
      <c r="P143" s="64">
        <v>0.84535719999999992</v>
      </c>
      <c r="Q143" s="64">
        <f t="shared" si="51"/>
        <v>12.332857342000001</v>
      </c>
      <c r="R143" s="64">
        <f t="shared" si="52"/>
        <v>-12.332857342000001</v>
      </c>
      <c r="S143" s="66">
        <f t="shared" si="53"/>
        <v>-0.79635078883602239</v>
      </c>
      <c r="T143" s="67" t="s">
        <v>333</v>
      </c>
      <c r="U143" s="6"/>
      <c r="V143" s="68"/>
      <c r="W143" s="69"/>
      <c r="X143" s="54"/>
      <c r="Y143" s="54"/>
      <c r="Z143" s="54"/>
      <c r="AA143" s="5"/>
      <c r="AB143" s="55"/>
      <c r="AC143" s="56"/>
      <c r="AD143" s="56"/>
      <c r="AE143" s="56"/>
      <c r="AF143" s="6"/>
      <c r="AG143" s="1"/>
      <c r="AZ143" s="74"/>
    </row>
    <row r="144" spans="1:52" ht="50.25" customHeight="1" x14ac:dyDescent="0.25">
      <c r="A144" s="72" t="s">
        <v>220</v>
      </c>
      <c r="B144" s="76" t="s">
        <v>334</v>
      </c>
      <c r="C144" s="75" t="s">
        <v>335</v>
      </c>
      <c r="D144" s="64">
        <v>12.17190036</v>
      </c>
      <c r="E144" s="64">
        <v>10.943063480000001</v>
      </c>
      <c r="F144" s="64">
        <f t="shared" si="49"/>
        <v>1.2288368799999994</v>
      </c>
      <c r="G144" s="64">
        <f t="shared" si="50"/>
        <v>1.22883688</v>
      </c>
      <c r="H144" s="64">
        <f t="shared" si="50"/>
        <v>1.4106209199999999</v>
      </c>
      <c r="I144" s="64">
        <v>1.22883688</v>
      </c>
      <c r="J144" s="64">
        <v>-0.93174752000000005</v>
      </c>
      <c r="K144" s="64">
        <v>0</v>
      </c>
      <c r="L144" s="64">
        <v>1.107</v>
      </c>
      <c r="M144" s="64">
        <v>0</v>
      </c>
      <c r="N144" s="64">
        <v>1.23536844</v>
      </c>
      <c r="O144" s="64">
        <v>0</v>
      </c>
      <c r="P144" s="64">
        <v>0</v>
      </c>
      <c r="Q144" s="64">
        <f t="shared" si="51"/>
        <v>-0.18178404000000059</v>
      </c>
      <c r="R144" s="64">
        <f t="shared" si="52"/>
        <v>0.18178403999999992</v>
      </c>
      <c r="S144" s="66">
        <f t="shared" si="53"/>
        <v>0.14793179058883707</v>
      </c>
      <c r="T144" s="67" t="s">
        <v>336</v>
      </c>
      <c r="U144" s="6"/>
      <c r="V144" s="68"/>
      <c r="W144" s="69"/>
      <c r="X144" s="54"/>
      <c r="Y144" s="54"/>
      <c r="Z144" s="54"/>
      <c r="AA144" s="5"/>
      <c r="AB144" s="55"/>
      <c r="AC144" s="56"/>
      <c r="AD144" s="56"/>
      <c r="AE144" s="56"/>
      <c r="AF144" s="6"/>
      <c r="AG144" s="1"/>
      <c r="AZ144" s="74"/>
    </row>
    <row r="145" spans="1:52" ht="47.25" x14ac:dyDescent="0.25">
      <c r="A145" s="72" t="s">
        <v>220</v>
      </c>
      <c r="B145" s="76" t="s">
        <v>337</v>
      </c>
      <c r="C145" s="75" t="s">
        <v>338</v>
      </c>
      <c r="D145" s="64">
        <v>75.878966147999989</v>
      </c>
      <c r="E145" s="64">
        <v>0.24407999999999999</v>
      </c>
      <c r="F145" s="64">
        <f t="shared" si="49"/>
        <v>75.634886147999993</v>
      </c>
      <c r="G145" s="64">
        <f t="shared" si="50"/>
        <v>1.2347999999999999</v>
      </c>
      <c r="H145" s="64">
        <f t="shared" si="50"/>
        <v>0</v>
      </c>
      <c r="I145" s="64">
        <v>0</v>
      </c>
      <c r="J145" s="64">
        <v>0</v>
      </c>
      <c r="K145" s="64">
        <v>1.2347999999999999</v>
      </c>
      <c r="L145" s="64">
        <v>0</v>
      </c>
      <c r="M145" s="64">
        <v>0</v>
      </c>
      <c r="N145" s="64">
        <v>0</v>
      </c>
      <c r="O145" s="64">
        <v>0</v>
      </c>
      <c r="P145" s="64">
        <v>0</v>
      </c>
      <c r="Q145" s="64">
        <f t="shared" si="51"/>
        <v>75.634886147999993</v>
      </c>
      <c r="R145" s="64">
        <f t="shared" si="52"/>
        <v>-1.2347999999999999</v>
      </c>
      <c r="S145" s="66">
        <f t="shared" si="53"/>
        <v>-1</v>
      </c>
      <c r="T145" s="67" t="s">
        <v>339</v>
      </c>
      <c r="U145" s="6"/>
      <c r="V145" s="68"/>
      <c r="W145" s="69"/>
      <c r="X145" s="54"/>
      <c r="Y145" s="54"/>
      <c r="Z145" s="54"/>
      <c r="AA145" s="5"/>
      <c r="AB145" s="55"/>
      <c r="AC145" s="56"/>
      <c r="AD145" s="56"/>
      <c r="AE145" s="56"/>
      <c r="AF145" s="6"/>
      <c r="AG145" s="1"/>
      <c r="AZ145" s="74"/>
    </row>
    <row r="146" spans="1:52" ht="63" x14ac:dyDescent="0.25">
      <c r="A146" s="72" t="s">
        <v>220</v>
      </c>
      <c r="B146" s="76" t="s">
        <v>340</v>
      </c>
      <c r="C146" s="75" t="s">
        <v>341</v>
      </c>
      <c r="D146" s="64">
        <v>102.777103506</v>
      </c>
      <c r="E146" s="64">
        <v>0.17897391999999998</v>
      </c>
      <c r="F146" s="64">
        <f t="shared" si="49"/>
        <v>102.598129586</v>
      </c>
      <c r="G146" s="64">
        <f t="shared" si="50"/>
        <v>1.3332313</v>
      </c>
      <c r="H146" s="64">
        <f t="shared" si="50"/>
        <v>1.11102608</v>
      </c>
      <c r="I146" s="64">
        <v>1.3332313</v>
      </c>
      <c r="J146" s="64">
        <v>0</v>
      </c>
      <c r="K146" s="64">
        <v>0</v>
      </c>
      <c r="L146" s="64">
        <v>0</v>
      </c>
      <c r="M146" s="64">
        <v>0</v>
      </c>
      <c r="N146" s="64">
        <v>1.11102608</v>
      </c>
      <c r="O146" s="64">
        <v>0</v>
      </c>
      <c r="P146" s="64">
        <v>0</v>
      </c>
      <c r="Q146" s="64">
        <f t="shared" si="51"/>
        <v>101.487103506</v>
      </c>
      <c r="R146" s="64">
        <f t="shared" si="52"/>
        <v>-0.22220521999999998</v>
      </c>
      <c r="S146" s="66">
        <f t="shared" si="53"/>
        <v>-0.16666666916685799</v>
      </c>
      <c r="T146" s="67" t="s">
        <v>342</v>
      </c>
      <c r="U146" s="6"/>
      <c r="V146" s="68"/>
      <c r="W146" s="69"/>
      <c r="X146" s="54"/>
      <c r="Y146" s="54"/>
      <c r="Z146" s="54"/>
      <c r="AA146" s="5"/>
      <c r="AB146" s="55"/>
      <c r="AC146" s="56"/>
      <c r="AD146" s="56"/>
      <c r="AE146" s="56"/>
      <c r="AF146" s="6"/>
      <c r="AG146" s="1"/>
      <c r="AZ146" s="74"/>
    </row>
    <row r="147" spans="1:52" ht="47.25" x14ac:dyDescent="0.25">
      <c r="A147" s="72" t="s">
        <v>220</v>
      </c>
      <c r="B147" s="76" t="s">
        <v>343</v>
      </c>
      <c r="C147" s="75" t="s">
        <v>344</v>
      </c>
      <c r="D147" s="64">
        <v>647.95636935999994</v>
      </c>
      <c r="E147" s="64">
        <v>31.133105019999999</v>
      </c>
      <c r="F147" s="64">
        <f t="shared" si="49"/>
        <v>616.82326433999992</v>
      </c>
      <c r="G147" s="64">
        <f t="shared" si="50"/>
        <v>63.713428580000006</v>
      </c>
      <c r="H147" s="64">
        <f t="shared" si="50"/>
        <v>61.271411780000001</v>
      </c>
      <c r="I147" s="64">
        <v>19.043153820000001</v>
      </c>
      <c r="J147" s="64">
        <v>2.7772693300000002</v>
      </c>
      <c r="K147" s="64">
        <v>1.0356966399999998</v>
      </c>
      <c r="L147" s="64">
        <v>9.1087584600000007</v>
      </c>
      <c r="M147" s="64">
        <v>30.89211766</v>
      </c>
      <c r="N147" s="64">
        <v>28.035135360000002</v>
      </c>
      <c r="O147" s="64">
        <v>12.742460460000002</v>
      </c>
      <c r="P147" s="64">
        <v>21.350248630000003</v>
      </c>
      <c r="Q147" s="64">
        <f t="shared" si="51"/>
        <v>555.55185255999993</v>
      </c>
      <c r="R147" s="64">
        <f t="shared" si="52"/>
        <v>-2.4420168000000047</v>
      </c>
      <c r="S147" s="66">
        <f t="shared" si="53"/>
        <v>-3.8328133557178672E-2</v>
      </c>
      <c r="T147" s="67" t="s">
        <v>32</v>
      </c>
      <c r="U147" s="6"/>
      <c r="V147" s="68"/>
      <c r="W147" s="69"/>
      <c r="X147" s="54"/>
      <c r="Y147" s="54"/>
      <c r="Z147" s="54"/>
      <c r="AA147" s="5"/>
      <c r="AB147" s="55"/>
      <c r="AC147" s="56"/>
      <c r="AD147" s="56"/>
      <c r="AE147" s="56"/>
      <c r="AF147" s="6"/>
      <c r="AG147" s="1"/>
      <c r="AZ147" s="74"/>
    </row>
    <row r="148" spans="1:52" ht="47.25" customHeight="1" x14ac:dyDescent="0.25">
      <c r="A148" s="87" t="s">
        <v>220</v>
      </c>
      <c r="B148" s="88" t="s">
        <v>345</v>
      </c>
      <c r="C148" s="89" t="s">
        <v>346</v>
      </c>
      <c r="D148" s="64">
        <v>16.210533600000002</v>
      </c>
      <c r="E148" s="64">
        <v>11.26422</v>
      </c>
      <c r="F148" s="64">
        <f t="shared" si="49"/>
        <v>4.9463136000000016</v>
      </c>
      <c r="G148" s="64">
        <f t="shared" si="50"/>
        <v>4.9463135999999999</v>
      </c>
      <c r="H148" s="64">
        <f t="shared" si="50"/>
        <v>2.5463136</v>
      </c>
      <c r="I148" s="64">
        <v>0</v>
      </c>
      <c r="J148" s="64">
        <v>0</v>
      </c>
      <c r="K148" s="64">
        <v>1.4663136000000001</v>
      </c>
      <c r="L148" s="64">
        <v>0</v>
      </c>
      <c r="M148" s="64">
        <v>2.22036247</v>
      </c>
      <c r="N148" s="64">
        <v>1.4419511299999999</v>
      </c>
      <c r="O148" s="64">
        <v>1.25963753</v>
      </c>
      <c r="P148" s="64">
        <v>1.1043624700000001</v>
      </c>
      <c r="Q148" s="64">
        <f t="shared" si="51"/>
        <v>2.4000000000000017</v>
      </c>
      <c r="R148" s="64">
        <f t="shared" si="52"/>
        <v>-2.4</v>
      </c>
      <c r="S148" s="66">
        <f t="shared" si="53"/>
        <v>-0.48520983384474448</v>
      </c>
      <c r="T148" s="67" t="s">
        <v>347</v>
      </c>
      <c r="U148" s="6"/>
      <c r="V148" s="68"/>
      <c r="W148" s="69"/>
      <c r="X148" s="54"/>
      <c r="Y148" s="54"/>
      <c r="Z148" s="54"/>
      <c r="AA148" s="5"/>
      <c r="AB148" s="55"/>
      <c r="AC148" s="56"/>
      <c r="AD148" s="56"/>
      <c r="AE148" s="56"/>
      <c r="AF148" s="6"/>
      <c r="AG148" s="1"/>
      <c r="AZ148" s="74"/>
    </row>
    <row r="149" spans="1:52" ht="47.25" customHeight="1" x14ac:dyDescent="0.25">
      <c r="A149" s="87" t="s">
        <v>220</v>
      </c>
      <c r="B149" s="88" t="s">
        <v>348</v>
      </c>
      <c r="C149" s="89" t="s">
        <v>349</v>
      </c>
      <c r="D149" s="64">
        <v>12.383918728000001</v>
      </c>
      <c r="E149" s="64">
        <v>3.32127902</v>
      </c>
      <c r="F149" s="64">
        <f t="shared" si="49"/>
        <v>9.0626397080000007</v>
      </c>
      <c r="G149" s="64">
        <f t="shared" si="50"/>
        <v>-2.2679999999999998</v>
      </c>
      <c r="H149" s="64">
        <f t="shared" si="50"/>
        <v>-2.2679999999999998</v>
      </c>
      <c r="I149" s="64">
        <v>-2.2679999999999998</v>
      </c>
      <c r="J149" s="64">
        <v>0</v>
      </c>
      <c r="K149" s="64">
        <v>0</v>
      </c>
      <c r="L149" s="64">
        <v>-2.2679999999999998</v>
      </c>
      <c r="M149" s="64">
        <v>0</v>
      </c>
      <c r="N149" s="64">
        <v>0</v>
      </c>
      <c r="O149" s="64">
        <v>0</v>
      </c>
      <c r="P149" s="64">
        <v>0</v>
      </c>
      <c r="Q149" s="64">
        <f t="shared" si="51"/>
        <v>11.330639708</v>
      </c>
      <c r="R149" s="64">
        <f t="shared" si="52"/>
        <v>0</v>
      </c>
      <c r="S149" s="66">
        <f t="shared" si="53"/>
        <v>0</v>
      </c>
      <c r="T149" s="67" t="s">
        <v>32</v>
      </c>
      <c r="U149" s="6"/>
      <c r="V149" s="68"/>
      <c r="W149" s="69"/>
      <c r="X149" s="54"/>
      <c r="Y149" s="54"/>
      <c r="Z149" s="54"/>
      <c r="AA149" s="5"/>
      <c r="AB149" s="55"/>
      <c r="AC149" s="56"/>
      <c r="AD149" s="56"/>
      <c r="AE149" s="56"/>
      <c r="AF149" s="6"/>
      <c r="AG149" s="1"/>
      <c r="AZ149" s="74"/>
    </row>
    <row r="150" spans="1:52" ht="47.25" x14ac:dyDescent="0.25">
      <c r="A150" s="72" t="s">
        <v>220</v>
      </c>
      <c r="B150" s="76" t="s">
        <v>350</v>
      </c>
      <c r="C150" s="75" t="s">
        <v>351</v>
      </c>
      <c r="D150" s="64">
        <v>11.34284281</v>
      </c>
      <c r="E150" s="64">
        <v>9.36</v>
      </c>
      <c r="F150" s="64">
        <f t="shared" si="49"/>
        <v>1.9828428100000011</v>
      </c>
      <c r="G150" s="64">
        <f t="shared" ref="G150:H177" si="54">I150+K150+M150+O150</f>
        <v>1.9828428100000002</v>
      </c>
      <c r="H150" s="64">
        <f t="shared" si="54"/>
        <v>1.6227159499999999</v>
      </c>
      <c r="I150" s="64">
        <v>0</v>
      </c>
      <c r="J150" s="64">
        <v>0</v>
      </c>
      <c r="K150" s="64">
        <v>0</v>
      </c>
      <c r="L150" s="64">
        <v>0</v>
      </c>
      <c r="M150" s="64">
        <v>0</v>
      </c>
      <c r="N150" s="64">
        <v>0.15252636999999999</v>
      </c>
      <c r="O150" s="64">
        <v>1.9828428100000002</v>
      </c>
      <c r="P150" s="64">
        <v>1.47018958</v>
      </c>
      <c r="Q150" s="64">
        <f t="shared" si="51"/>
        <v>0.36012686000000116</v>
      </c>
      <c r="R150" s="64">
        <f t="shared" si="52"/>
        <v>-0.36012686000000027</v>
      </c>
      <c r="S150" s="66">
        <f t="shared" si="53"/>
        <v>-0.18162148718183074</v>
      </c>
      <c r="T150" s="67" t="s">
        <v>352</v>
      </c>
      <c r="U150" s="6"/>
      <c r="V150" s="68"/>
      <c r="W150" s="6"/>
      <c r="X150" s="54"/>
      <c r="Y150" s="54"/>
      <c r="Z150" s="54"/>
      <c r="AA150" s="5"/>
      <c r="AB150" s="55"/>
      <c r="AC150" s="56"/>
      <c r="AD150" s="56"/>
      <c r="AE150" s="56"/>
      <c r="AF150" s="6"/>
      <c r="AG150" s="1"/>
      <c r="AZ150" s="74"/>
    </row>
    <row r="151" spans="1:52" ht="47.25" x14ac:dyDescent="0.25">
      <c r="A151" s="72" t="s">
        <v>220</v>
      </c>
      <c r="B151" s="76" t="s">
        <v>353</v>
      </c>
      <c r="C151" s="75" t="s">
        <v>354</v>
      </c>
      <c r="D151" s="64">
        <v>40.503591412000006</v>
      </c>
      <c r="E151" s="64">
        <v>0</v>
      </c>
      <c r="F151" s="64">
        <f t="shared" si="49"/>
        <v>40.503591412000006</v>
      </c>
      <c r="G151" s="64">
        <f t="shared" si="54"/>
        <v>25.92</v>
      </c>
      <c r="H151" s="64">
        <f t="shared" si="54"/>
        <v>20.591066269999999</v>
      </c>
      <c r="I151" s="64">
        <v>0</v>
      </c>
      <c r="J151" s="64">
        <v>0</v>
      </c>
      <c r="K151" s="64">
        <v>0</v>
      </c>
      <c r="L151" s="64">
        <v>0</v>
      </c>
      <c r="M151" s="64">
        <v>0</v>
      </c>
      <c r="N151" s="64">
        <v>4.3534373100000003</v>
      </c>
      <c r="O151" s="64">
        <v>25.92</v>
      </c>
      <c r="P151" s="64">
        <v>16.237628959999999</v>
      </c>
      <c r="Q151" s="64">
        <f t="shared" si="51"/>
        <v>19.912525142000007</v>
      </c>
      <c r="R151" s="64">
        <f t="shared" si="52"/>
        <v>-5.3289337300000028</v>
      </c>
      <c r="S151" s="66">
        <f t="shared" si="53"/>
        <v>-0.20559157908950626</v>
      </c>
      <c r="T151" s="67" t="s">
        <v>355</v>
      </c>
      <c r="U151" s="6"/>
      <c r="V151" s="68"/>
      <c r="W151" s="6"/>
      <c r="X151" s="54"/>
      <c r="Y151" s="54"/>
      <c r="Z151" s="54"/>
      <c r="AA151" s="5"/>
      <c r="AB151" s="55"/>
      <c r="AC151" s="56"/>
      <c r="AD151" s="56"/>
      <c r="AE151" s="56"/>
      <c r="AF151" s="6"/>
      <c r="AG151" s="1"/>
      <c r="AZ151" s="74"/>
    </row>
    <row r="152" spans="1:52" ht="31.5" x14ac:dyDescent="0.25">
      <c r="A152" s="72" t="s">
        <v>220</v>
      </c>
      <c r="B152" s="76" t="s">
        <v>356</v>
      </c>
      <c r="C152" s="75" t="s">
        <v>357</v>
      </c>
      <c r="D152" s="64">
        <v>0.197494908</v>
      </c>
      <c r="E152" s="64">
        <v>0</v>
      </c>
      <c r="F152" s="64">
        <f t="shared" si="49"/>
        <v>0.197494908</v>
      </c>
      <c r="G152" s="64">
        <f t="shared" si="54"/>
        <v>0.19749491</v>
      </c>
      <c r="H152" s="64">
        <f t="shared" si="54"/>
        <v>0.19238595999999999</v>
      </c>
      <c r="I152" s="64">
        <v>0</v>
      </c>
      <c r="J152" s="64">
        <v>0.15600095999999999</v>
      </c>
      <c r="K152" s="64">
        <v>0</v>
      </c>
      <c r="L152" s="64">
        <v>0</v>
      </c>
      <c r="M152" s="64">
        <v>0.19749491</v>
      </c>
      <c r="N152" s="64">
        <v>3.6385000000000001E-2</v>
      </c>
      <c r="O152" s="64">
        <v>0</v>
      </c>
      <c r="P152" s="64">
        <v>0</v>
      </c>
      <c r="Q152" s="64">
        <f t="shared" si="51"/>
        <v>5.108948000000002E-3</v>
      </c>
      <c r="R152" s="64">
        <f t="shared" si="52"/>
        <v>-5.108950000000001E-3</v>
      </c>
      <c r="S152" s="66">
        <f t="shared" si="53"/>
        <v>-2.586876795964008E-2</v>
      </c>
      <c r="T152" s="67" t="s">
        <v>32</v>
      </c>
      <c r="U152" s="6"/>
      <c r="V152" s="68"/>
      <c r="W152" s="69"/>
      <c r="X152" s="54"/>
      <c r="Y152" s="54"/>
      <c r="Z152" s="54"/>
      <c r="AA152" s="5"/>
      <c r="AB152" s="55"/>
      <c r="AC152" s="56"/>
      <c r="AD152" s="56"/>
      <c r="AE152" s="56"/>
      <c r="AF152" s="6"/>
      <c r="AG152" s="1"/>
      <c r="AZ152" s="74"/>
    </row>
    <row r="153" spans="1:52" ht="47.25" x14ac:dyDescent="0.25">
      <c r="A153" s="72" t="s">
        <v>220</v>
      </c>
      <c r="B153" s="76" t="s">
        <v>358</v>
      </c>
      <c r="C153" s="75" t="s">
        <v>359</v>
      </c>
      <c r="D153" s="64">
        <v>0.55046427600000003</v>
      </c>
      <c r="E153" s="64">
        <v>0</v>
      </c>
      <c r="F153" s="64">
        <f t="shared" si="49"/>
        <v>0.55046427600000003</v>
      </c>
      <c r="G153" s="64">
        <f t="shared" si="54"/>
        <v>0.55046427600000003</v>
      </c>
      <c r="H153" s="64">
        <f t="shared" si="54"/>
        <v>0.45785100000000001</v>
      </c>
      <c r="I153" s="64">
        <v>0</v>
      </c>
      <c r="J153" s="64">
        <v>0</v>
      </c>
      <c r="K153" s="64">
        <v>0</v>
      </c>
      <c r="L153" s="64">
        <v>0</v>
      </c>
      <c r="M153" s="64">
        <v>0.55046427600000003</v>
      </c>
      <c r="N153" s="64">
        <v>0</v>
      </c>
      <c r="O153" s="64">
        <v>0</v>
      </c>
      <c r="P153" s="64">
        <v>0.45785100000000001</v>
      </c>
      <c r="Q153" s="64">
        <f t="shared" si="51"/>
        <v>9.2613276000000022E-2</v>
      </c>
      <c r="R153" s="64">
        <f t="shared" si="52"/>
        <v>-9.2613276000000022E-2</v>
      </c>
      <c r="S153" s="66">
        <f t="shared" si="53"/>
        <v>-0.16824575188236196</v>
      </c>
      <c r="T153" s="67" t="s">
        <v>360</v>
      </c>
      <c r="U153" s="6"/>
      <c r="V153" s="68"/>
      <c r="W153" s="69"/>
      <c r="X153" s="54"/>
      <c r="Y153" s="54"/>
      <c r="Z153" s="54"/>
      <c r="AA153" s="5"/>
      <c r="AB153" s="55"/>
      <c r="AC153" s="56"/>
      <c r="AD153" s="56"/>
      <c r="AE153" s="56"/>
      <c r="AF153" s="6"/>
      <c r="AG153" s="1"/>
      <c r="AZ153" s="74"/>
    </row>
    <row r="154" spans="1:52" ht="31.5" x14ac:dyDescent="0.25">
      <c r="A154" s="72" t="s">
        <v>220</v>
      </c>
      <c r="B154" s="76" t="s">
        <v>361</v>
      </c>
      <c r="C154" s="75" t="s">
        <v>362</v>
      </c>
      <c r="D154" s="64">
        <v>13700.862225911998</v>
      </c>
      <c r="E154" s="64">
        <v>5134.3566742600015</v>
      </c>
      <c r="F154" s="64">
        <f t="shared" si="49"/>
        <v>8566.5055516519969</v>
      </c>
      <c r="G154" s="64">
        <f t="shared" si="54"/>
        <v>5699.4612944539995</v>
      </c>
      <c r="H154" s="64">
        <f t="shared" si="54"/>
        <v>6172.1466457999995</v>
      </c>
      <c r="I154" s="64">
        <v>77.281211478000046</v>
      </c>
      <c r="J154" s="64">
        <v>668.58670504999998</v>
      </c>
      <c r="K154" s="64">
        <v>667.28121147800005</v>
      </c>
      <c r="L154" s="64">
        <v>943.59416904</v>
      </c>
      <c r="M154" s="64">
        <v>1667.2812114779999</v>
      </c>
      <c r="N154" s="64">
        <v>3497.36947009</v>
      </c>
      <c r="O154" s="64">
        <v>3287.6176600199997</v>
      </c>
      <c r="P154" s="64">
        <v>1062.5963016199996</v>
      </c>
      <c r="Q154" s="64">
        <f t="shared" si="51"/>
        <v>2394.3589058519974</v>
      </c>
      <c r="R154" s="64">
        <f t="shared" si="52"/>
        <v>472.68535134600006</v>
      </c>
      <c r="S154" s="66">
        <f t="shared" si="53"/>
        <v>8.2935092796569757E-2</v>
      </c>
      <c r="T154" s="67" t="s">
        <v>32</v>
      </c>
      <c r="U154" s="6"/>
      <c r="V154" s="68"/>
      <c r="W154" s="69"/>
      <c r="X154" s="54"/>
      <c r="Y154" s="54"/>
      <c r="Z154" s="54"/>
      <c r="AA154" s="5"/>
      <c r="AB154" s="55"/>
      <c r="AC154" s="56"/>
      <c r="AD154" s="56"/>
      <c r="AE154" s="56"/>
      <c r="AF154" s="6"/>
      <c r="AG154" s="1"/>
      <c r="AZ154" s="74"/>
    </row>
    <row r="155" spans="1:52" ht="47.25" x14ac:dyDescent="0.25">
      <c r="A155" s="72" t="s">
        <v>220</v>
      </c>
      <c r="B155" s="76" t="s">
        <v>363</v>
      </c>
      <c r="C155" s="75" t="s">
        <v>364</v>
      </c>
      <c r="D155" s="64">
        <v>7.6287364800000006</v>
      </c>
      <c r="E155" s="64">
        <v>8.5033568400000004</v>
      </c>
      <c r="F155" s="64">
        <f t="shared" si="49"/>
        <v>-0.87462035999999976</v>
      </c>
      <c r="G155" s="64">
        <f t="shared" si="54"/>
        <v>-0.87462035999999976</v>
      </c>
      <c r="H155" s="64">
        <f t="shared" si="54"/>
        <v>0.63303276000000008</v>
      </c>
      <c r="I155" s="64">
        <v>0.63303276000000008</v>
      </c>
      <c r="J155" s="64">
        <v>0.63303276000000008</v>
      </c>
      <c r="K155" s="64">
        <v>0</v>
      </c>
      <c r="L155" s="64">
        <v>0</v>
      </c>
      <c r="M155" s="64">
        <v>-1.5076531199999998</v>
      </c>
      <c r="N155" s="64">
        <v>0</v>
      </c>
      <c r="O155" s="64">
        <v>0</v>
      </c>
      <c r="P155" s="64">
        <v>0</v>
      </c>
      <c r="Q155" s="64">
        <f t="shared" si="51"/>
        <v>-1.5076531199999998</v>
      </c>
      <c r="R155" s="64">
        <f t="shared" si="52"/>
        <v>1.5076531199999998</v>
      </c>
      <c r="S155" s="66">
        <f t="shared" si="53"/>
        <v>-1.7237800409768649</v>
      </c>
      <c r="T155" s="67" t="s">
        <v>365</v>
      </c>
      <c r="U155" s="6"/>
      <c r="V155" s="68"/>
      <c r="W155" s="69"/>
      <c r="X155" s="54"/>
      <c r="Y155" s="54"/>
      <c r="Z155" s="54"/>
      <c r="AA155" s="5"/>
      <c r="AB155" s="55"/>
      <c r="AC155" s="56"/>
      <c r="AD155" s="56"/>
      <c r="AE155" s="56"/>
      <c r="AF155" s="6"/>
      <c r="AG155" s="1"/>
      <c r="AZ155" s="74"/>
    </row>
    <row r="156" spans="1:52" ht="47.25" x14ac:dyDescent="0.25">
      <c r="A156" s="72" t="s">
        <v>220</v>
      </c>
      <c r="B156" s="76" t="s">
        <v>366</v>
      </c>
      <c r="C156" s="75" t="s">
        <v>367</v>
      </c>
      <c r="D156" s="64">
        <v>9.5004000000000008</v>
      </c>
      <c r="E156" s="64">
        <v>8.5503600000000013</v>
      </c>
      <c r="F156" s="64">
        <f t="shared" si="49"/>
        <v>0.95003999999999955</v>
      </c>
      <c r="G156" s="64">
        <f t="shared" si="54"/>
        <v>0.95003999999999911</v>
      </c>
      <c r="H156" s="64">
        <f t="shared" si="54"/>
        <v>0.95004</v>
      </c>
      <c r="I156" s="64">
        <v>0.95003999999999911</v>
      </c>
      <c r="J156" s="64">
        <v>0.95004</v>
      </c>
      <c r="K156" s="64">
        <v>0</v>
      </c>
      <c r="L156" s="64">
        <v>0</v>
      </c>
      <c r="M156" s="64">
        <v>0</v>
      </c>
      <c r="N156" s="64">
        <v>0</v>
      </c>
      <c r="O156" s="64">
        <v>0</v>
      </c>
      <c r="P156" s="64">
        <v>0</v>
      </c>
      <c r="Q156" s="64">
        <f t="shared" si="51"/>
        <v>0</v>
      </c>
      <c r="R156" s="64">
        <f t="shared" si="52"/>
        <v>8.8817841970012523E-16</v>
      </c>
      <c r="S156" s="66">
        <f t="shared" si="53"/>
        <v>9.3488528872481793E-16</v>
      </c>
      <c r="T156" s="67" t="s">
        <v>32</v>
      </c>
      <c r="U156" s="6"/>
      <c r="V156" s="68"/>
      <c r="W156" s="69"/>
      <c r="X156" s="54"/>
      <c r="Y156" s="54"/>
      <c r="Z156" s="54"/>
      <c r="AA156" s="5"/>
      <c r="AB156" s="55"/>
      <c r="AC156" s="56"/>
      <c r="AD156" s="56"/>
      <c r="AE156" s="56"/>
      <c r="AF156" s="6"/>
      <c r="AG156" s="1"/>
      <c r="AZ156" s="74"/>
    </row>
    <row r="157" spans="1:52" ht="31.5" x14ac:dyDescent="0.25">
      <c r="A157" s="72" t="s">
        <v>220</v>
      </c>
      <c r="B157" s="76" t="s">
        <v>368</v>
      </c>
      <c r="C157" s="75" t="s">
        <v>369</v>
      </c>
      <c r="D157" s="64">
        <v>191.45633400000003</v>
      </c>
      <c r="E157" s="64">
        <v>138.67980450000002</v>
      </c>
      <c r="F157" s="64">
        <f t="shared" si="49"/>
        <v>52.776529500000009</v>
      </c>
      <c r="G157" s="64">
        <f t="shared" si="54"/>
        <v>52.776529500000002</v>
      </c>
      <c r="H157" s="64">
        <f t="shared" si="54"/>
        <v>50.751687199999999</v>
      </c>
      <c r="I157" s="64">
        <v>47.509003500000006</v>
      </c>
      <c r="J157" s="64">
        <v>10.176078599999999</v>
      </c>
      <c r="K157" s="64">
        <v>0</v>
      </c>
      <c r="L157" s="64">
        <v>23.744183400000001</v>
      </c>
      <c r="M157" s="64">
        <v>5.2675259999999993</v>
      </c>
      <c r="N157" s="64">
        <v>0</v>
      </c>
      <c r="O157" s="64">
        <v>0</v>
      </c>
      <c r="P157" s="64">
        <v>16.831425199999998</v>
      </c>
      <c r="Q157" s="64">
        <f t="shared" si="51"/>
        <v>2.0248423000000102</v>
      </c>
      <c r="R157" s="64">
        <f t="shared" si="52"/>
        <v>-2.0248423000000031</v>
      </c>
      <c r="S157" s="66">
        <f t="shared" si="53"/>
        <v>-3.836634047716235E-2</v>
      </c>
      <c r="T157" s="67" t="s">
        <v>32</v>
      </c>
      <c r="U157" s="6"/>
      <c r="V157" s="68"/>
      <c r="W157" s="69"/>
      <c r="X157" s="54"/>
      <c r="Y157" s="54"/>
      <c r="Z157" s="54"/>
      <c r="AA157" s="5"/>
      <c r="AB157" s="55"/>
      <c r="AC157" s="56"/>
      <c r="AD157" s="56"/>
      <c r="AE157" s="56"/>
      <c r="AF157" s="6"/>
      <c r="AG157" s="1"/>
      <c r="AZ157" s="74"/>
    </row>
    <row r="158" spans="1:52" ht="47.25" x14ac:dyDescent="0.25">
      <c r="A158" s="72" t="s">
        <v>220</v>
      </c>
      <c r="B158" s="62" t="s">
        <v>370</v>
      </c>
      <c r="C158" s="75" t="s">
        <v>371</v>
      </c>
      <c r="D158" s="64">
        <v>7.4416510299999992</v>
      </c>
      <c r="E158" s="64">
        <v>7.0980549899999996</v>
      </c>
      <c r="F158" s="64">
        <f t="shared" si="49"/>
        <v>0.34359603999999955</v>
      </c>
      <c r="G158" s="64">
        <f t="shared" si="54"/>
        <v>0.34359603999999999</v>
      </c>
      <c r="H158" s="64">
        <f t="shared" si="54"/>
        <v>0.34359603999999994</v>
      </c>
      <c r="I158" s="64">
        <v>0.34359603999999999</v>
      </c>
      <c r="J158" s="64">
        <v>0.34359603999999994</v>
      </c>
      <c r="K158" s="64">
        <v>0</v>
      </c>
      <c r="L158" s="64">
        <v>0</v>
      </c>
      <c r="M158" s="64">
        <v>0</v>
      </c>
      <c r="N158" s="64">
        <v>0</v>
      </c>
      <c r="O158" s="64">
        <v>0</v>
      </c>
      <c r="P158" s="64">
        <v>0</v>
      </c>
      <c r="Q158" s="64">
        <f t="shared" si="51"/>
        <v>0</v>
      </c>
      <c r="R158" s="64">
        <f t="shared" si="52"/>
        <v>0</v>
      </c>
      <c r="S158" s="66">
        <f t="shared" si="53"/>
        <v>0</v>
      </c>
      <c r="T158" s="67" t="s">
        <v>32</v>
      </c>
      <c r="U158" s="6"/>
      <c r="V158" s="68"/>
      <c r="W158" s="69"/>
      <c r="X158" s="54"/>
      <c r="Y158" s="54"/>
      <c r="Z158" s="54"/>
      <c r="AA158" s="5"/>
      <c r="AB158" s="55"/>
      <c r="AC158" s="56"/>
      <c r="AD158" s="56"/>
      <c r="AE158" s="56"/>
      <c r="AF158" s="6"/>
      <c r="AG158" s="1"/>
      <c r="AZ158" s="74"/>
    </row>
    <row r="159" spans="1:52" ht="31.5" x14ac:dyDescent="0.25">
      <c r="A159" s="72" t="s">
        <v>220</v>
      </c>
      <c r="B159" s="62" t="s">
        <v>372</v>
      </c>
      <c r="C159" s="75" t="s">
        <v>373</v>
      </c>
      <c r="D159" s="64">
        <v>4.0139092799999991</v>
      </c>
      <c r="E159" s="64">
        <v>3.9668739799999995</v>
      </c>
      <c r="F159" s="64">
        <f t="shared" si="49"/>
        <v>4.7035299999999669E-2</v>
      </c>
      <c r="G159" s="64">
        <f t="shared" si="54"/>
        <v>4.7035300000000002E-2</v>
      </c>
      <c r="H159" s="64">
        <f t="shared" si="54"/>
        <v>4.7035300000000002E-2</v>
      </c>
      <c r="I159" s="64">
        <v>4.7035300000000002E-2</v>
      </c>
      <c r="J159" s="64">
        <v>4.7035300000000002E-2</v>
      </c>
      <c r="K159" s="64">
        <v>0</v>
      </c>
      <c r="L159" s="64">
        <v>0</v>
      </c>
      <c r="M159" s="64">
        <v>0</v>
      </c>
      <c r="N159" s="64">
        <v>0</v>
      </c>
      <c r="O159" s="64">
        <v>0</v>
      </c>
      <c r="P159" s="64">
        <v>0</v>
      </c>
      <c r="Q159" s="64">
        <f t="shared" si="51"/>
        <v>-3.3306690738754696E-16</v>
      </c>
      <c r="R159" s="64">
        <f t="shared" si="52"/>
        <v>0</v>
      </c>
      <c r="S159" s="66">
        <f t="shared" si="53"/>
        <v>0</v>
      </c>
      <c r="T159" s="67" t="s">
        <v>32</v>
      </c>
      <c r="U159" s="6"/>
      <c r="V159" s="68"/>
      <c r="W159" s="69"/>
      <c r="X159" s="54"/>
      <c r="Y159" s="54"/>
      <c r="Z159" s="54"/>
      <c r="AA159" s="5"/>
      <c r="AB159" s="55"/>
      <c r="AC159" s="56"/>
      <c r="AD159" s="56"/>
      <c r="AE159" s="56"/>
      <c r="AF159" s="6"/>
      <c r="AG159" s="1"/>
      <c r="AZ159" s="74"/>
    </row>
    <row r="160" spans="1:52" ht="31.5" x14ac:dyDescent="0.25">
      <c r="A160" s="72" t="s">
        <v>220</v>
      </c>
      <c r="B160" s="62" t="s">
        <v>374</v>
      </c>
      <c r="C160" s="75" t="s">
        <v>375</v>
      </c>
      <c r="D160" s="64">
        <v>34.888267519999999</v>
      </c>
      <c r="E160" s="64">
        <v>0</v>
      </c>
      <c r="F160" s="64">
        <f t="shared" si="49"/>
        <v>34.888267519999999</v>
      </c>
      <c r="G160" s="64">
        <f t="shared" si="54"/>
        <v>22.847999999999999</v>
      </c>
      <c r="H160" s="64">
        <f t="shared" si="54"/>
        <v>0</v>
      </c>
      <c r="I160" s="64">
        <v>6.8544</v>
      </c>
      <c r="J160" s="64">
        <v>6.8544</v>
      </c>
      <c r="K160" s="64">
        <v>0</v>
      </c>
      <c r="L160" s="64">
        <v>0</v>
      </c>
      <c r="M160" s="64">
        <v>0</v>
      </c>
      <c r="N160" s="64">
        <v>-6.8544</v>
      </c>
      <c r="O160" s="64">
        <v>15.993600000000001</v>
      </c>
      <c r="P160" s="64">
        <v>0</v>
      </c>
      <c r="Q160" s="64">
        <f t="shared" si="51"/>
        <v>34.888267519999999</v>
      </c>
      <c r="R160" s="64">
        <f t="shared" si="52"/>
        <v>-22.847999999999999</v>
      </c>
      <c r="S160" s="66">
        <f t="shared" si="53"/>
        <v>-1</v>
      </c>
      <c r="T160" s="67" t="s">
        <v>125</v>
      </c>
      <c r="U160" s="6"/>
      <c r="V160" s="68"/>
      <c r="W160" s="69"/>
      <c r="X160" s="54"/>
      <c r="Y160" s="54"/>
      <c r="Z160" s="54"/>
      <c r="AA160" s="5"/>
      <c r="AB160" s="55"/>
      <c r="AC160" s="56"/>
      <c r="AD160" s="56"/>
      <c r="AE160" s="56"/>
      <c r="AF160" s="6"/>
      <c r="AG160" s="1"/>
      <c r="AZ160" s="74"/>
    </row>
    <row r="161" spans="1:52" ht="63" x14ac:dyDescent="0.25">
      <c r="A161" s="72" t="s">
        <v>220</v>
      </c>
      <c r="B161" s="62" t="s">
        <v>376</v>
      </c>
      <c r="C161" s="75" t="s">
        <v>377</v>
      </c>
      <c r="D161" s="64">
        <v>48.917193209999994</v>
      </c>
      <c r="E161" s="64">
        <v>18.739253130000002</v>
      </c>
      <c r="F161" s="64">
        <f t="shared" si="49"/>
        <v>30.177940079999992</v>
      </c>
      <c r="G161" s="64">
        <f t="shared" si="54"/>
        <v>28.620781200000003</v>
      </c>
      <c r="H161" s="64">
        <f t="shared" si="54"/>
        <v>21.736193400000001</v>
      </c>
      <c r="I161" s="64">
        <v>0</v>
      </c>
      <c r="J161" s="64">
        <v>5.7276633600000002</v>
      </c>
      <c r="K161" s="64">
        <v>0</v>
      </c>
      <c r="L161" s="64">
        <v>0</v>
      </c>
      <c r="M161" s="64">
        <v>25.758703080000004</v>
      </c>
      <c r="N161" s="64">
        <v>0</v>
      </c>
      <c r="O161" s="64">
        <v>2.8620781200000001</v>
      </c>
      <c r="P161" s="64">
        <v>16.00853004</v>
      </c>
      <c r="Q161" s="64">
        <f t="shared" si="51"/>
        <v>8.4417466799999907</v>
      </c>
      <c r="R161" s="64">
        <f t="shared" si="52"/>
        <v>-6.884587800000002</v>
      </c>
      <c r="S161" s="66">
        <f t="shared" si="53"/>
        <v>-0.24054506939873468</v>
      </c>
      <c r="T161" s="67" t="s">
        <v>378</v>
      </c>
      <c r="U161" s="6"/>
      <c r="V161" s="68"/>
      <c r="W161" s="69"/>
      <c r="X161" s="54"/>
      <c r="Y161" s="54"/>
      <c r="Z161" s="54"/>
      <c r="AA161" s="5"/>
      <c r="AB161" s="55"/>
      <c r="AC161" s="56"/>
      <c r="AD161" s="56"/>
      <c r="AE161" s="56"/>
      <c r="AF161" s="6"/>
      <c r="AG161" s="1"/>
      <c r="AZ161" s="74"/>
    </row>
    <row r="162" spans="1:52" ht="63" x14ac:dyDescent="0.25">
      <c r="A162" s="72" t="s">
        <v>220</v>
      </c>
      <c r="B162" s="62" t="s">
        <v>379</v>
      </c>
      <c r="C162" s="75" t="s">
        <v>380</v>
      </c>
      <c r="D162" s="64">
        <v>5.1802005000000007</v>
      </c>
      <c r="E162" s="64">
        <v>4.9210000000000003</v>
      </c>
      <c r="F162" s="64">
        <f t="shared" si="49"/>
        <v>0.25920050000000039</v>
      </c>
      <c r="G162" s="64">
        <f t="shared" si="54"/>
        <v>0.2592005</v>
      </c>
      <c r="H162" s="64">
        <f t="shared" si="54"/>
        <v>0.25900000000000001</v>
      </c>
      <c r="I162" s="64">
        <v>0.2592005</v>
      </c>
      <c r="J162" s="64">
        <v>0.25900000000000001</v>
      </c>
      <c r="K162" s="64">
        <v>0</v>
      </c>
      <c r="L162" s="64">
        <v>0</v>
      </c>
      <c r="M162" s="64">
        <v>0</v>
      </c>
      <c r="N162" s="64">
        <v>0</v>
      </c>
      <c r="O162" s="64">
        <v>0</v>
      </c>
      <c r="P162" s="64">
        <v>0</v>
      </c>
      <c r="Q162" s="64">
        <f t="shared" si="51"/>
        <v>2.0050000000038093E-4</v>
      </c>
      <c r="R162" s="64">
        <f t="shared" si="52"/>
        <v>-2.0049999999999235E-4</v>
      </c>
      <c r="S162" s="66">
        <f t="shared" si="53"/>
        <v>-7.7353245846359224E-4</v>
      </c>
      <c r="T162" s="67" t="s">
        <v>32</v>
      </c>
      <c r="U162" s="6"/>
      <c r="V162" s="68"/>
      <c r="W162" s="69"/>
      <c r="X162" s="54"/>
      <c r="Y162" s="54"/>
      <c r="Z162" s="54"/>
      <c r="AA162" s="5"/>
      <c r="AB162" s="55"/>
      <c r="AC162" s="56"/>
      <c r="AD162" s="56"/>
      <c r="AE162" s="56"/>
      <c r="AF162" s="6"/>
      <c r="AG162" s="1"/>
      <c r="AZ162" s="74"/>
    </row>
    <row r="163" spans="1:52" ht="63" x14ac:dyDescent="0.25">
      <c r="A163" s="72" t="s">
        <v>220</v>
      </c>
      <c r="B163" s="76" t="s">
        <v>381</v>
      </c>
      <c r="C163" s="75" t="s">
        <v>382</v>
      </c>
      <c r="D163" s="64">
        <v>34.886220000000002</v>
      </c>
      <c r="E163" s="64">
        <v>0</v>
      </c>
      <c r="F163" s="64">
        <f t="shared" si="49"/>
        <v>34.886220000000002</v>
      </c>
      <c r="G163" s="64">
        <f t="shared" si="54"/>
        <v>34.886220000000002</v>
      </c>
      <c r="H163" s="64">
        <f t="shared" si="54"/>
        <v>14.127675639999998</v>
      </c>
      <c r="I163" s="64">
        <v>10.329829999999999</v>
      </c>
      <c r="J163" s="64">
        <v>1.3977449999999998</v>
      </c>
      <c r="K163" s="64">
        <v>1.1978959999999998</v>
      </c>
      <c r="L163" s="64">
        <v>4.2922750000000001</v>
      </c>
      <c r="M163" s="64">
        <v>19.353493999999998</v>
      </c>
      <c r="N163" s="64">
        <v>8.1525243599999992</v>
      </c>
      <c r="O163" s="64">
        <v>4.0049999999999999</v>
      </c>
      <c r="P163" s="64">
        <v>0.28513127999999999</v>
      </c>
      <c r="Q163" s="64">
        <f t="shared" si="51"/>
        <v>20.758544360000002</v>
      </c>
      <c r="R163" s="64">
        <f t="shared" si="52"/>
        <v>-20.758544360000002</v>
      </c>
      <c r="S163" s="66">
        <f t="shared" si="53"/>
        <v>-0.59503564329984737</v>
      </c>
      <c r="T163" s="67" t="s">
        <v>96</v>
      </c>
      <c r="U163" s="6"/>
      <c r="V163" s="68"/>
      <c r="W163" s="69"/>
      <c r="X163" s="54"/>
      <c r="Y163" s="54"/>
      <c r="Z163" s="54"/>
      <c r="AA163" s="5"/>
      <c r="AB163" s="55"/>
      <c r="AC163" s="56"/>
      <c r="AD163" s="56"/>
      <c r="AE163" s="56"/>
      <c r="AF163" s="6"/>
      <c r="AG163" s="1"/>
      <c r="AZ163" s="74"/>
    </row>
    <row r="164" spans="1:52" ht="31.5" x14ac:dyDescent="0.25">
      <c r="A164" s="72" t="s">
        <v>220</v>
      </c>
      <c r="B164" s="76" t="s">
        <v>383</v>
      </c>
      <c r="C164" s="75" t="s">
        <v>384</v>
      </c>
      <c r="D164" s="64">
        <v>5988.6511799999998</v>
      </c>
      <c r="E164" s="64">
        <v>323.43016078999995</v>
      </c>
      <c r="F164" s="64">
        <f t="shared" ref="F164:F177" si="55">D164-E164</f>
        <v>5665.2210192100001</v>
      </c>
      <c r="G164" s="64">
        <f t="shared" si="54"/>
        <v>329.66451608199998</v>
      </c>
      <c r="H164" s="64">
        <f t="shared" si="54"/>
        <v>521.03328982000005</v>
      </c>
      <c r="I164" s="64">
        <v>13.312502550000001</v>
      </c>
      <c r="J164" s="64">
        <v>5.0289647700000009</v>
      </c>
      <c r="K164" s="64">
        <v>150.03764528999997</v>
      </c>
      <c r="L164" s="64">
        <v>7.1625581799999996</v>
      </c>
      <c r="M164" s="64">
        <v>128.22862713000001</v>
      </c>
      <c r="N164" s="64">
        <v>11.540338119999998</v>
      </c>
      <c r="O164" s="64">
        <v>38.085741112000001</v>
      </c>
      <c r="P164" s="64">
        <v>497.30142875000001</v>
      </c>
      <c r="Q164" s="64">
        <f t="shared" ref="Q164:Q177" si="56">F164-H164</f>
        <v>5144.1877293899997</v>
      </c>
      <c r="R164" s="64">
        <f t="shared" ref="R164:R177" si="57">H164-(I164+K164+M164+O164)</f>
        <v>191.36877373800007</v>
      </c>
      <c r="S164" s="66">
        <f t="shared" ref="S164:S190" si="58">R164/(I164+K164+M164+O164)</f>
        <v>0.58049551711655689</v>
      </c>
      <c r="T164" s="67" t="s">
        <v>319</v>
      </c>
      <c r="U164" s="6"/>
      <c r="V164" s="68"/>
      <c r="W164" s="69"/>
      <c r="X164" s="54"/>
      <c r="Y164" s="54"/>
      <c r="Z164" s="54"/>
      <c r="AA164" s="5"/>
      <c r="AB164" s="55"/>
      <c r="AC164" s="56"/>
      <c r="AD164" s="56"/>
      <c r="AE164" s="56"/>
      <c r="AF164" s="6"/>
      <c r="AG164" s="1"/>
      <c r="AZ164" s="74"/>
    </row>
    <row r="165" spans="1:52" ht="110.25" x14ac:dyDescent="0.25">
      <c r="A165" s="72" t="s">
        <v>220</v>
      </c>
      <c r="B165" s="76" t="s">
        <v>385</v>
      </c>
      <c r="C165" s="75" t="s">
        <v>386</v>
      </c>
      <c r="D165" s="64">
        <v>210.00227871000001</v>
      </c>
      <c r="E165" s="64">
        <v>212.32996131000002</v>
      </c>
      <c r="F165" s="64">
        <f t="shared" si="55"/>
        <v>-2.3276826000000028</v>
      </c>
      <c r="G165" s="64">
        <f t="shared" si="54"/>
        <v>-2.3276826000000002</v>
      </c>
      <c r="H165" s="64">
        <f t="shared" si="54"/>
        <v>0</v>
      </c>
      <c r="I165" s="64">
        <v>0</v>
      </c>
      <c r="J165" s="64">
        <v>0</v>
      </c>
      <c r="K165" s="64">
        <v>0</v>
      </c>
      <c r="L165" s="64">
        <v>0</v>
      </c>
      <c r="M165" s="64">
        <v>-2.3276826000000002</v>
      </c>
      <c r="N165" s="64">
        <v>0</v>
      </c>
      <c r="O165" s="64">
        <v>0</v>
      </c>
      <c r="P165" s="64">
        <v>0</v>
      </c>
      <c r="Q165" s="64">
        <f t="shared" si="56"/>
        <v>-2.3276826000000028</v>
      </c>
      <c r="R165" s="64">
        <f t="shared" si="57"/>
        <v>2.3276826000000002</v>
      </c>
      <c r="S165" s="66">
        <f t="shared" si="58"/>
        <v>-1</v>
      </c>
      <c r="T165" s="67" t="s">
        <v>387</v>
      </c>
      <c r="U165" s="6"/>
      <c r="V165" s="68"/>
      <c r="W165" s="69"/>
      <c r="X165" s="54"/>
      <c r="Y165" s="54"/>
      <c r="Z165" s="54"/>
      <c r="AA165" s="5"/>
      <c r="AB165" s="55"/>
      <c r="AC165" s="56"/>
      <c r="AD165" s="56"/>
      <c r="AE165" s="56"/>
      <c r="AF165" s="6"/>
      <c r="AG165" s="1"/>
      <c r="AZ165" s="74"/>
    </row>
    <row r="166" spans="1:52" ht="46.5" customHeight="1" x14ac:dyDescent="0.25">
      <c r="A166" s="72" t="s">
        <v>220</v>
      </c>
      <c r="B166" s="76" t="s">
        <v>388</v>
      </c>
      <c r="C166" s="75" t="s">
        <v>389</v>
      </c>
      <c r="D166" s="64">
        <v>13.496271997999999</v>
      </c>
      <c r="E166" s="64">
        <v>0.70418681000000005</v>
      </c>
      <c r="F166" s="64">
        <f t="shared" si="55"/>
        <v>12.792085188</v>
      </c>
      <c r="G166" s="64">
        <f t="shared" si="54"/>
        <v>12.792085188</v>
      </c>
      <c r="H166" s="64">
        <f t="shared" si="54"/>
        <v>1.2166903099999999</v>
      </c>
      <c r="I166" s="64">
        <v>0</v>
      </c>
      <c r="J166" s="64">
        <v>0</v>
      </c>
      <c r="K166" s="64">
        <v>1.1512876699999999</v>
      </c>
      <c r="L166" s="64">
        <v>0</v>
      </c>
      <c r="M166" s="64">
        <v>3.5817838599999998</v>
      </c>
      <c r="N166" s="64">
        <v>0</v>
      </c>
      <c r="O166" s="64">
        <v>8.0590136579999996</v>
      </c>
      <c r="P166" s="64">
        <v>1.2166903099999999</v>
      </c>
      <c r="Q166" s="64">
        <f t="shared" si="56"/>
        <v>11.575394877999999</v>
      </c>
      <c r="R166" s="64">
        <f t="shared" si="57"/>
        <v>-11.575394877999999</v>
      </c>
      <c r="S166" s="66">
        <f t="shared" si="58"/>
        <v>-0.90488725707194684</v>
      </c>
      <c r="T166" s="67" t="s">
        <v>390</v>
      </c>
      <c r="U166" s="6"/>
      <c r="V166" s="68"/>
      <c r="W166" s="69"/>
      <c r="X166" s="54"/>
      <c r="Y166" s="54"/>
      <c r="Z166" s="54"/>
      <c r="AA166" s="5"/>
      <c r="AB166" s="55"/>
      <c r="AC166" s="56"/>
      <c r="AD166" s="56"/>
      <c r="AE166" s="56"/>
      <c r="AF166" s="6"/>
      <c r="AG166" s="1"/>
      <c r="AZ166" s="74"/>
    </row>
    <row r="167" spans="1:52" ht="31.5" x14ac:dyDescent="0.25">
      <c r="A167" s="72" t="s">
        <v>220</v>
      </c>
      <c r="B167" s="76" t="s">
        <v>391</v>
      </c>
      <c r="C167" s="75" t="s">
        <v>392</v>
      </c>
      <c r="D167" s="64">
        <v>26.403964739999999</v>
      </c>
      <c r="E167" s="64">
        <v>26.282988849999999</v>
      </c>
      <c r="F167" s="64">
        <f t="shared" si="55"/>
        <v>0.12097589000000042</v>
      </c>
      <c r="G167" s="64">
        <f t="shared" si="54"/>
        <v>0.12097589</v>
      </c>
      <c r="H167" s="64">
        <f t="shared" si="54"/>
        <v>0.109545</v>
      </c>
      <c r="I167" s="64">
        <v>0.12097589</v>
      </c>
      <c r="J167" s="64">
        <v>0</v>
      </c>
      <c r="K167" s="64">
        <v>0</v>
      </c>
      <c r="L167" s="64">
        <v>0</v>
      </c>
      <c r="M167" s="64">
        <v>0</v>
      </c>
      <c r="N167" s="64">
        <v>0</v>
      </c>
      <c r="O167" s="64">
        <v>0</v>
      </c>
      <c r="P167" s="64">
        <v>0.109545</v>
      </c>
      <c r="Q167" s="64">
        <f t="shared" si="56"/>
        <v>1.1430890000000415E-2</v>
      </c>
      <c r="R167" s="64">
        <f t="shared" si="57"/>
        <v>-1.1430889999999999E-2</v>
      </c>
      <c r="S167" s="66">
        <f t="shared" si="58"/>
        <v>-9.4488992806748509E-2</v>
      </c>
      <c r="T167" s="67" t="s">
        <v>32</v>
      </c>
      <c r="U167" s="6"/>
      <c r="V167" s="68"/>
      <c r="W167" s="69"/>
      <c r="X167" s="54"/>
      <c r="Y167" s="54"/>
      <c r="Z167" s="54"/>
      <c r="AA167" s="5"/>
      <c r="AB167" s="55"/>
      <c r="AC167" s="56"/>
      <c r="AD167" s="56"/>
      <c r="AE167" s="56"/>
      <c r="AF167" s="6"/>
      <c r="AG167" s="1"/>
      <c r="AZ167" s="74"/>
    </row>
    <row r="168" spans="1:52" ht="47.25" x14ac:dyDescent="0.25">
      <c r="A168" s="72" t="s">
        <v>220</v>
      </c>
      <c r="B168" s="76" t="s">
        <v>393</v>
      </c>
      <c r="C168" s="75" t="s">
        <v>394</v>
      </c>
      <c r="D168" s="64">
        <v>5.8064810519999988</v>
      </c>
      <c r="E168" s="64">
        <v>0</v>
      </c>
      <c r="F168" s="64">
        <f t="shared" si="55"/>
        <v>5.8064810519999988</v>
      </c>
      <c r="G168" s="64">
        <f t="shared" si="54"/>
        <v>3.2834978039999996</v>
      </c>
      <c r="H168" s="64">
        <f t="shared" si="54"/>
        <v>0</v>
      </c>
      <c r="I168" s="64">
        <v>0</v>
      </c>
      <c r="J168" s="64">
        <v>0</v>
      </c>
      <c r="K168" s="64">
        <v>0</v>
      </c>
      <c r="L168" s="64">
        <v>0</v>
      </c>
      <c r="M168" s="64">
        <v>0.32834978000000004</v>
      </c>
      <c r="N168" s="64">
        <v>0</v>
      </c>
      <c r="O168" s="64">
        <v>2.9551480239999997</v>
      </c>
      <c r="P168" s="64">
        <v>0</v>
      </c>
      <c r="Q168" s="64">
        <f t="shared" si="56"/>
        <v>5.8064810519999988</v>
      </c>
      <c r="R168" s="64">
        <f t="shared" si="57"/>
        <v>-3.2834978039999996</v>
      </c>
      <c r="S168" s="66">
        <f t="shared" si="58"/>
        <v>-1</v>
      </c>
      <c r="T168" s="67" t="s">
        <v>395</v>
      </c>
      <c r="U168" s="6"/>
      <c r="V168" s="68"/>
      <c r="W168" s="69"/>
      <c r="X168" s="54"/>
      <c r="Y168" s="54"/>
      <c r="Z168" s="54"/>
      <c r="AA168" s="5"/>
      <c r="AB168" s="55"/>
      <c r="AC168" s="56"/>
      <c r="AD168" s="56"/>
      <c r="AE168" s="56"/>
      <c r="AF168" s="6"/>
      <c r="AG168" s="1"/>
      <c r="AZ168" s="74"/>
    </row>
    <row r="169" spans="1:52" ht="63" x14ac:dyDescent="0.25">
      <c r="A169" s="72" t="s">
        <v>220</v>
      </c>
      <c r="B169" s="76" t="s">
        <v>396</v>
      </c>
      <c r="C169" s="75" t="s">
        <v>397</v>
      </c>
      <c r="D169" s="64">
        <v>4.1886307299999999</v>
      </c>
      <c r="E169" s="64">
        <v>0.16619023000000002</v>
      </c>
      <c r="F169" s="64">
        <f t="shared" si="55"/>
        <v>4.0224405000000001</v>
      </c>
      <c r="G169" s="64">
        <f t="shared" si="54"/>
        <v>4.0224405000000001</v>
      </c>
      <c r="H169" s="64">
        <f t="shared" si="54"/>
        <v>3.7425791999999998</v>
      </c>
      <c r="I169" s="64">
        <v>0</v>
      </c>
      <c r="J169" s="64">
        <v>0</v>
      </c>
      <c r="K169" s="64">
        <v>0</v>
      </c>
      <c r="L169" s="64">
        <v>0</v>
      </c>
      <c r="M169" s="64">
        <v>0</v>
      </c>
      <c r="N169" s="64">
        <v>0.37425792000000002</v>
      </c>
      <c r="O169" s="64">
        <v>4.0224405000000001</v>
      </c>
      <c r="P169" s="64">
        <v>3.36832128</v>
      </c>
      <c r="Q169" s="64">
        <f t="shared" si="56"/>
        <v>0.27986130000000031</v>
      </c>
      <c r="R169" s="64">
        <f t="shared" si="57"/>
        <v>-0.27986130000000031</v>
      </c>
      <c r="S169" s="66">
        <f t="shared" si="58"/>
        <v>-6.957500055003929E-2</v>
      </c>
      <c r="T169" s="67" t="s">
        <v>32</v>
      </c>
      <c r="U169" s="6"/>
      <c r="V169" s="68"/>
      <c r="W169" s="6"/>
      <c r="X169" s="54"/>
      <c r="Y169" s="54"/>
      <c r="Z169" s="54"/>
      <c r="AA169" s="5"/>
      <c r="AB169" s="55"/>
      <c r="AC169" s="56"/>
      <c r="AD169" s="56"/>
      <c r="AE169" s="56"/>
      <c r="AF169" s="6"/>
      <c r="AG169" s="1"/>
      <c r="AZ169" s="74"/>
    </row>
    <row r="170" spans="1:52" ht="44.25" customHeight="1" x14ac:dyDescent="0.25">
      <c r="A170" s="72" t="s">
        <v>220</v>
      </c>
      <c r="B170" s="76" t="s">
        <v>398</v>
      </c>
      <c r="C170" s="75" t="s">
        <v>399</v>
      </c>
      <c r="D170" s="64">
        <v>168.76140721200002</v>
      </c>
      <c r="E170" s="64">
        <v>0</v>
      </c>
      <c r="F170" s="64">
        <f t="shared" si="55"/>
        <v>168.76140721200002</v>
      </c>
      <c r="G170" s="64">
        <f t="shared" si="54"/>
        <v>33.182249171999999</v>
      </c>
      <c r="H170" s="64">
        <f t="shared" si="54"/>
        <v>31.890879400000003</v>
      </c>
      <c r="I170" s="64">
        <v>0</v>
      </c>
      <c r="J170" s="64">
        <v>0</v>
      </c>
      <c r="K170" s="64">
        <v>0</v>
      </c>
      <c r="L170" s="64">
        <v>0</v>
      </c>
      <c r="M170" s="64">
        <v>0</v>
      </c>
      <c r="N170" s="64">
        <v>0</v>
      </c>
      <c r="O170" s="64">
        <v>33.182249171999999</v>
      </c>
      <c r="P170" s="64">
        <v>31.890879400000003</v>
      </c>
      <c r="Q170" s="64">
        <f t="shared" si="56"/>
        <v>136.87052781200003</v>
      </c>
      <c r="R170" s="64">
        <f t="shared" si="57"/>
        <v>-1.2913697719999959</v>
      </c>
      <c r="S170" s="66">
        <f t="shared" si="58"/>
        <v>-3.8917487639436019E-2</v>
      </c>
      <c r="T170" s="67" t="s">
        <v>32</v>
      </c>
      <c r="U170" s="6"/>
      <c r="V170" s="68"/>
      <c r="W170" s="6"/>
      <c r="X170" s="54"/>
      <c r="Y170" s="54"/>
      <c r="Z170" s="54"/>
      <c r="AA170" s="5"/>
      <c r="AB170" s="55"/>
      <c r="AC170" s="56"/>
      <c r="AD170" s="56"/>
      <c r="AE170" s="56"/>
      <c r="AF170" s="6"/>
      <c r="AG170" s="1"/>
      <c r="AZ170" s="74"/>
    </row>
    <row r="171" spans="1:52" ht="51" customHeight="1" x14ac:dyDescent="0.25">
      <c r="A171" s="72" t="s">
        <v>220</v>
      </c>
      <c r="B171" s="76" t="s">
        <v>400</v>
      </c>
      <c r="C171" s="75" t="s">
        <v>401</v>
      </c>
      <c r="D171" s="64">
        <v>41.16877392</v>
      </c>
      <c r="E171" s="64">
        <v>41.08897752</v>
      </c>
      <c r="F171" s="64">
        <f t="shared" si="55"/>
        <v>7.9796399999999323E-2</v>
      </c>
      <c r="G171" s="64">
        <f t="shared" si="54"/>
        <v>7.9796400000000003E-2</v>
      </c>
      <c r="H171" s="64">
        <f t="shared" si="54"/>
        <v>0</v>
      </c>
      <c r="I171" s="64">
        <v>7.9796400000000003E-2</v>
      </c>
      <c r="J171" s="64">
        <v>0</v>
      </c>
      <c r="K171" s="64">
        <v>0</v>
      </c>
      <c r="L171" s="64">
        <v>0</v>
      </c>
      <c r="M171" s="64">
        <v>0</v>
      </c>
      <c r="N171" s="64">
        <v>0</v>
      </c>
      <c r="O171" s="64">
        <v>0</v>
      </c>
      <c r="P171" s="64">
        <v>0</v>
      </c>
      <c r="Q171" s="64">
        <f t="shared" si="56"/>
        <v>7.9796399999999323E-2</v>
      </c>
      <c r="R171" s="64">
        <f t="shared" si="57"/>
        <v>-7.9796400000000003E-2</v>
      </c>
      <c r="S171" s="66">
        <f t="shared" si="58"/>
        <v>-1</v>
      </c>
      <c r="T171" s="67" t="s">
        <v>402</v>
      </c>
      <c r="U171" s="6"/>
      <c r="V171" s="68"/>
      <c r="W171" s="69"/>
      <c r="X171" s="54"/>
      <c r="Y171" s="54"/>
      <c r="Z171" s="54"/>
      <c r="AA171" s="5"/>
      <c r="AB171" s="55"/>
      <c r="AC171" s="56"/>
      <c r="AD171" s="56"/>
      <c r="AE171" s="56"/>
      <c r="AF171" s="6"/>
      <c r="AG171" s="1"/>
      <c r="AZ171" s="74"/>
    </row>
    <row r="172" spans="1:52" ht="41.25" customHeight="1" x14ac:dyDescent="0.25">
      <c r="A172" s="72" t="s">
        <v>220</v>
      </c>
      <c r="B172" s="76" t="s">
        <v>403</v>
      </c>
      <c r="C172" s="75" t="s">
        <v>404</v>
      </c>
      <c r="D172" s="64">
        <v>15.142621610000001</v>
      </c>
      <c r="E172" s="64">
        <v>15.0235833</v>
      </c>
      <c r="F172" s="64">
        <f t="shared" si="55"/>
        <v>0.11903831000000054</v>
      </c>
      <c r="G172" s="64">
        <f t="shared" si="54"/>
        <v>0.11903830999999999</v>
      </c>
      <c r="H172" s="64">
        <f t="shared" si="54"/>
        <v>0</v>
      </c>
      <c r="I172" s="64">
        <v>0.11903830999999999</v>
      </c>
      <c r="J172" s="64">
        <v>0</v>
      </c>
      <c r="K172" s="64">
        <v>0</v>
      </c>
      <c r="L172" s="64">
        <v>0</v>
      </c>
      <c r="M172" s="64">
        <v>0</v>
      </c>
      <c r="N172" s="64">
        <v>0</v>
      </c>
      <c r="O172" s="64">
        <v>0</v>
      </c>
      <c r="P172" s="64">
        <v>0</v>
      </c>
      <c r="Q172" s="64">
        <f t="shared" si="56"/>
        <v>0.11903831000000054</v>
      </c>
      <c r="R172" s="64">
        <f t="shared" si="57"/>
        <v>-0.11903830999999999</v>
      </c>
      <c r="S172" s="66">
        <f t="shared" si="58"/>
        <v>-1</v>
      </c>
      <c r="T172" s="67" t="s">
        <v>405</v>
      </c>
      <c r="U172" s="6"/>
      <c r="V172" s="68"/>
      <c r="W172" s="69"/>
      <c r="X172" s="54"/>
      <c r="Y172" s="54"/>
      <c r="Z172" s="54"/>
      <c r="AA172" s="5"/>
      <c r="AB172" s="55"/>
      <c r="AC172" s="56"/>
      <c r="AD172" s="56"/>
      <c r="AE172" s="56"/>
      <c r="AF172" s="6"/>
      <c r="AG172" s="1"/>
      <c r="AZ172" s="74"/>
    </row>
    <row r="173" spans="1:52" ht="63" x14ac:dyDescent="0.25">
      <c r="A173" s="72" t="s">
        <v>220</v>
      </c>
      <c r="B173" s="76" t="s">
        <v>406</v>
      </c>
      <c r="C173" s="75" t="s">
        <v>407</v>
      </c>
      <c r="D173" s="64">
        <v>3.2949830159999998</v>
      </c>
      <c r="E173" s="64">
        <v>0</v>
      </c>
      <c r="F173" s="64">
        <f t="shared" si="55"/>
        <v>3.2949830159999998</v>
      </c>
      <c r="G173" s="64">
        <f t="shared" si="54"/>
        <v>3.2949830159999998</v>
      </c>
      <c r="H173" s="64">
        <f t="shared" si="54"/>
        <v>3.2111234500000001</v>
      </c>
      <c r="I173" s="64">
        <v>0</v>
      </c>
      <c r="J173" s="64">
        <v>0</v>
      </c>
      <c r="K173" s="64">
        <v>0.32949830159999999</v>
      </c>
      <c r="L173" s="64">
        <v>0</v>
      </c>
      <c r="M173" s="64">
        <v>1.3179932064</v>
      </c>
      <c r="N173" s="64">
        <v>3.1771455</v>
      </c>
      <c r="O173" s="64">
        <v>1.6474915079999997</v>
      </c>
      <c r="P173" s="64">
        <v>3.397795E-2</v>
      </c>
      <c r="Q173" s="64">
        <f t="shared" si="56"/>
        <v>8.3859565999999663E-2</v>
      </c>
      <c r="R173" s="64">
        <f t="shared" si="57"/>
        <v>-8.3859565999999663E-2</v>
      </c>
      <c r="S173" s="66">
        <f t="shared" si="58"/>
        <v>-2.5450682323031333E-2</v>
      </c>
      <c r="T173" s="67" t="s">
        <v>32</v>
      </c>
      <c r="U173" s="6"/>
      <c r="V173" s="68"/>
      <c r="W173" s="69"/>
      <c r="X173" s="54"/>
      <c r="Y173" s="54"/>
      <c r="Z173" s="54"/>
      <c r="AA173" s="5"/>
      <c r="AB173" s="55"/>
      <c r="AC173" s="56"/>
      <c r="AD173" s="56"/>
      <c r="AE173" s="56"/>
      <c r="AF173" s="6"/>
      <c r="AG173" s="1"/>
      <c r="AZ173" s="74"/>
    </row>
    <row r="174" spans="1:52" ht="47.25" x14ac:dyDescent="0.25">
      <c r="A174" s="72" t="s">
        <v>220</v>
      </c>
      <c r="B174" s="76" t="s">
        <v>408</v>
      </c>
      <c r="C174" s="75" t="s">
        <v>409</v>
      </c>
      <c r="D174" s="64">
        <v>300</v>
      </c>
      <c r="E174" s="64">
        <v>0</v>
      </c>
      <c r="F174" s="64">
        <f t="shared" si="55"/>
        <v>300</v>
      </c>
      <c r="G174" s="64">
        <f t="shared" si="54"/>
        <v>300</v>
      </c>
      <c r="H174" s="64">
        <f t="shared" si="54"/>
        <v>186.876</v>
      </c>
      <c r="I174" s="64">
        <v>0</v>
      </c>
      <c r="J174" s="64">
        <v>0</v>
      </c>
      <c r="K174" s="64">
        <v>67.260000000000005</v>
      </c>
      <c r="L174" s="64">
        <v>0</v>
      </c>
      <c r="M174" s="64">
        <v>18.521999999999998</v>
      </c>
      <c r="N174" s="64">
        <v>129.066</v>
      </c>
      <c r="O174" s="64">
        <v>214.21799999999999</v>
      </c>
      <c r="P174" s="64">
        <v>57.81</v>
      </c>
      <c r="Q174" s="64">
        <f t="shared" si="56"/>
        <v>113.124</v>
      </c>
      <c r="R174" s="64">
        <f t="shared" si="57"/>
        <v>-113.124</v>
      </c>
      <c r="S174" s="66">
        <f t="shared" si="58"/>
        <v>-0.37707999999999997</v>
      </c>
      <c r="T174" s="67" t="s">
        <v>410</v>
      </c>
      <c r="U174" s="6"/>
      <c r="V174" s="68"/>
      <c r="W174" s="69"/>
      <c r="X174" s="54"/>
      <c r="Y174" s="54"/>
      <c r="Z174" s="54"/>
      <c r="AA174" s="5"/>
      <c r="AB174" s="55"/>
      <c r="AC174" s="56"/>
      <c r="AD174" s="56"/>
      <c r="AE174" s="56"/>
      <c r="AF174" s="6"/>
      <c r="AG174" s="1"/>
      <c r="AZ174" s="74"/>
    </row>
    <row r="175" spans="1:52" ht="52.5" customHeight="1" x14ac:dyDescent="0.25">
      <c r="A175" s="72" t="s">
        <v>220</v>
      </c>
      <c r="B175" s="76" t="s">
        <v>411</v>
      </c>
      <c r="C175" s="75" t="s">
        <v>412</v>
      </c>
      <c r="D175" s="64">
        <v>26.329319459999997</v>
      </c>
      <c r="E175" s="64">
        <v>0</v>
      </c>
      <c r="F175" s="64">
        <f t="shared" si="55"/>
        <v>26.329319459999997</v>
      </c>
      <c r="G175" s="64">
        <f t="shared" si="54"/>
        <v>26.329319459999997</v>
      </c>
      <c r="H175" s="64">
        <f t="shared" si="54"/>
        <v>23.61029598</v>
      </c>
      <c r="I175" s="64">
        <v>0</v>
      </c>
      <c r="J175" s="64">
        <v>0</v>
      </c>
      <c r="K175" s="64">
        <v>0</v>
      </c>
      <c r="L175" s="64">
        <v>0</v>
      </c>
      <c r="M175" s="64">
        <v>7.2</v>
      </c>
      <c r="N175" s="64">
        <v>2.5514563099999998</v>
      </c>
      <c r="O175" s="64">
        <v>19.129319459999998</v>
      </c>
      <c r="P175" s="64">
        <v>21.058839670000001</v>
      </c>
      <c r="Q175" s="64">
        <f t="shared" si="56"/>
        <v>2.7190234799999971</v>
      </c>
      <c r="R175" s="64">
        <f t="shared" si="57"/>
        <v>-2.7190234799999971</v>
      </c>
      <c r="S175" s="66">
        <f t="shared" si="58"/>
        <v>-0.10326979716018825</v>
      </c>
      <c r="T175" s="67" t="s">
        <v>413</v>
      </c>
      <c r="U175" s="6"/>
      <c r="V175" s="68"/>
      <c r="W175" s="69"/>
      <c r="X175" s="54"/>
      <c r="Y175" s="54"/>
      <c r="Z175" s="54"/>
      <c r="AA175" s="5"/>
      <c r="AB175" s="55"/>
      <c r="AC175" s="56"/>
      <c r="AD175" s="56"/>
      <c r="AE175" s="56"/>
      <c r="AF175" s="6"/>
      <c r="AG175" s="1"/>
      <c r="AZ175" s="74"/>
    </row>
    <row r="176" spans="1:52" ht="63" x14ac:dyDescent="0.25">
      <c r="A176" s="72" t="s">
        <v>220</v>
      </c>
      <c r="B176" s="76" t="s">
        <v>414</v>
      </c>
      <c r="C176" s="75" t="s">
        <v>415</v>
      </c>
      <c r="D176" s="64" t="s">
        <v>32</v>
      </c>
      <c r="E176" s="64" t="s">
        <v>32</v>
      </c>
      <c r="F176" s="64" t="s">
        <v>32</v>
      </c>
      <c r="G176" s="64" t="s">
        <v>32</v>
      </c>
      <c r="H176" s="64">
        <f t="shared" si="54"/>
        <v>13.035963840000001</v>
      </c>
      <c r="I176" s="64" t="s">
        <v>32</v>
      </c>
      <c r="J176" s="64">
        <v>0</v>
      </c>
      <c r="K176" s="64" t="s">
        <v>32</v>
      </c>
      <c r="L176" s="64">
        <v>0</v>
      </c>
      <c r="M176" s="64" t="s">
        <v>32</v>
      </c>
      <c r="N176" s="64">
        <v>0</v>
      </c>
      <c r="O176" s="64" t="s">
        <v>32</v>
      </c>
      <c r="P176" s="64">
        <v>13.035963840000001</v>
      </c>
      <c r="Q176" s="64" t="s">
        <v>32</v>
      </c>
      <c r="R176" s="64" t="s">
        <v>32</v>
      </c>
      <c r="S176" s="66" t="s">
        <v>32</v>
      </c>
      <c r="T176" s="67" t="s">
        <v>32</v>
      </c>
      <c r="U176" s="6"/>
      <c r="V176" s="68"/>
      <c r="W176" s="69"/>
      <c r="X176" s="54"/>
      <c r="Y176" s="54"/>
      <c r="Z176" s="54"/>
      <c r="AA176" s="5"/>
      <c r="AB176" s="55"/>
      <c r="AC176" s="56"/>
      <c r="AD176" s="56"/>
      <c r="AE176" s="56"/>
      <c r="AF176" s="6"/>
      <c r="AG176" s="1"/>
      <c r="AZ176" s="74"/>
    </row>
    <row r="177" spans="1:52" ht="63" x14ac:dyDescent="0.25">
      <c r="A177" s="72" t="s">
        <v>220</v>
      </c>
      <c r="B177" s="76" t="s">
        <v>416</v>
      </c>
      <c r="C177" s="75" t="s">
        <v>417</v>
      </c>
      <c r="D177" s="64">
        <v>37.513704239999996</v>
      </c>
      <c r="E177" s="64">
        <v>0</v>
      </c>
      <c r="F177" s="64">
        <f t="shared" si="55"/>
        <v>37.513704239999996</v>
      </c>
      <c r="G177" s="64">
        <f t="shared" si="54"/>
        <v>26.696724771999996</v>
      </c>
      <c r="H177" s="64">
        <f t="shared" si="54"/>
        <v>23.599229030000004</v>
      </c>
      <c r="I177" s="64">
        <v>0</v>
      </c>
      <c r="J177" s="64">
        <v>0</v>
      </c>
      <c r="K177" s="64">
        <v>0</v>
      </c>
      <c r="L177" s="64">
        <v>0</v>
      </c>
      <c r="M177" s="64">
        <v>12.678689903999999</v>
      </c>
      <c r="N177" s="64">
        <v>0</v>
      </c>
      <c r="O177" s="64">
        <v>14.018034867999999</v>
      </c>
      <c r="P177" s="64">
        <v>23.599229030000004</v>
      </c>
      <c r="Q177" s="64">
        <f t="shared" si="56"/>
        <v>13.914475209999992</v>
      </c>
      <c r="R177" s="64">
        <f t="shared" si="57"/>
        <v>-3.0974957419999924</v>
      </c>
      <c r="S177" s="66">
        <f t="shared" si="58"/>
        <v>-0.11602530903898374</v>
      </c>
      <c r="T177" s="67" t="s">
        <v>418</v>
      </c>
      <c r="U177" s="6"/>
      <c r="V177" s="68"/>
      <c r="W177" s="69"/>
      <c r="X177" s="54"/>
      <c r="Y177" s="54"/>
      <c r="Z177" s="54"/>
      <c r="AA177" s="5"/>
      <c r="AB177" s="55"/>
      <c r="AC177" s="56"/>
      <c r="AD177" s="56"/>
      <c r="AE177" s="56"/>
      <c r="AF177" s="6"/>
      <c r="AG177" s="1"/>
      <c r="AZ177" s="74"/>
    </row>
    <row r="178" spans="1:52" ht="47.25" x14ac:dyDescent="0.25">
      <c r="A178" s="48" t="s">
        <v>419</v>
      </c>
      <c r="B178" s="49" t="s">
        <v>420</v>
      </c>
      <c r="C178" s="50" t="s">
        <v>31</v>
      </c>
      <c r="D178" s="51">
        <f t="shared" ref="D178:R178" si="59">D179</f>
        <v>0</v>
      </c>
      <c r="E178" s="51">
        <f t="shared" si="59"/>
        <v>0</v>
      </c>
      <c r="F178" s="51">
        <f t="shared" si="59"/>
        <v>0</v>
      </c>
      <c r="G178" s="51">
        <f t="shared" si="59"/>
        <v>0</v>
      </c>
      <c r="H178" s="51">
        <f t="shared" si="59"/>
        <v>0</v>
      </c>
      <c r="I178" s="51">
        <f t="shared" si="59"/>
        <v>0</v>
      </c>
      <c r="J178" s="51">
        <f t="shared" si="59"/>
        <v>0</v>
      </c>
      <c r="K178" s="51">
        <f t="shared" si="59"/>
        <v>0</v>
      </c>
      <c r="L178" s="51">
        <f t="shared" si="59"/>
        <v>0</v>
      </c>
      <c r="M178" s="51">
        <f t="shared" si="59"/>
        <v>0</v>
      </c>
      <c r="N178" s="51">
        <f t="shared" si="59"/>
        <v>0</v>
      </c>
      <c r="O178" s="51">
        <f t="shared" si="59"/>
        <v>0</v>
      </c>
      <c r="P178" s="51">
        <f t="shared" si="59"/>
        <v>0</v>
      </c>
      <c r="Q178" s="51">
        <f t="shared" si="59"/>
        <v>0</v>
      </c>
      <c r="R178" s="51">
        <f t="shared" si="59"/>
        <v>0</v>
      </c>
      <c r="S178" s="52">
        <v>0</v>
      </c>
      <c r="T178" s="53" t="s">
        <v>32</v>
      </c>
      <c r="U178" s="6"/>
      <c r="V178" s="6"/>
      <c r="W178" s="6"/>
      <c r="X178" s="54"/>
      <c r="Y178" s="54"/>
      <c r="Z178" s="54"/>
      <c r="AA178" s="5"/>
      <c r="AB178" s="55"/>
      <c r="AC178" s="56"/>
      <c r="AD178" s="56"/>
      <c r="AE178" s="56"/>
      <c r="AF178" s="6"/>
      <c r="AG178" s="1"/>
    </row>
    <row r="179" spans="1:52" x14ac:dyDescent="0.25">
      <c r="A179" s="90" t="s">
        <v>421</v>
      </c>
      <c r="B179" s="49" t="s">
        <v>422</v>
      </c>
      <c r="C179" s="50" t="s">
        <v>31</v>
      </c>
      <c r="D179" s="51">
        <f t="shared" ref="D179:R179" si="60">D180+D181</f>
        <v>0</v>
      </c>
      <c r="E179" s="51">
        <f t="shared" si="60"/>
        <v>0</v>
      </c>
      <c r="F179" s="51">
        <f t="shared" si="60"/>
        <v>0</v>
      </c>
      <c r="G179" s="51">
        <f t="shared" si="60"/>
        <v>0</v>
      </c>
      <c r="H179" s="51">
        <f t="shared" si="60"/>
        <v>0</v>
      </c>
      <c r="I179" s="51">
        <f t="shared" si="60"/>
        <v>0</v>
      </c>
      <c r="J179" s="51">
        <f t="shared" si="60"/>
        <v>0</v>
      </c>
      <c r="K179" s="51">
        <f t="shared" si="60"/>
        <v>0</v>
      </c>
      <c r="L179" s="51">
        <f t="shared" si="60"/>
        <v>0</v>
      </c>
      <c r="M179" s="51">
        <f t="shared" si="60"/>
        <v>0</v>
      </c>
      <c r="N179" s="51">
        <f t="shared" si="60"/>
        <v>0</v>
      </c>
      <c r="O179" s="51">
        <f t="shared" si="60"/>
        <v>0</v>
      </c>
      <c r="P179" s="51">
        <f t="shared" si="60"/>
        <v>0</v>
      </c>
      <c r="Q179" s="51">
        <f t="shared" si="60"/>
        <v>0</v>
      </c>
      <c r="R179" s="51">
        <f t="shared" si="60"/>
        <v>0</v>
      </c>
      <c r="S179" s="52">
        <v>0</v>
      </c>
      <c r="T179" s="53" t="s">
        <v>32</v>
      </c>
      <c r="U179" s="6"/>
      <c r="V179" s="6"/>
      <c r="W179" s="6"/>
      <c r="X179" s="54"/>
      <c r="Y179" s="54"/>
      <c r="Z179" s="54"/>
      <c r="AA179" s="5"/>
      <c r="AB179" s="55"/>
      <c r="AC179" s="56"/>
      <c r="AD179" s="56"/>
      <c r="AE179" s="56"/>
      <c r="AF179" s="6"/>
      <c r="AG179" s="1"/>
    </row>
    <row r="180" spans="1:52" ht="41.25" customHeight="1" x14ac:dyDescent="0.25">
      <c r="A180" s="91" t="s">
        <v>423</v>
      </c>
      <c r="B180" s="49" t="s">
        <v>424</v>
      </c>
      <c r="C180" s="50" t="s">
        <v>31</v>
      </c>
      <c r="D180" s="51">
        <v>0</v>
      </c>
      <c r="E180" s="51">
        <v>0</v>
      </c>
      <c r="F180" s="51">
        <v>0</v>
      </c>
      <c r="G180" s="51">
        <v>0</v>
      </c>
      <c r="H180" s="51">
        <v>0</v>
      </c>
      <c r="I180" s="51">
        <v>0</v>
      </c>
      <c r="J180" s="51">
        <v>0</v>
      </c>
      <c r="K180" s="51">
        <v>0</v>
      </c>
      <c r="L180" s="51">
        <v>0</v>
      </c>
      <c r="M180" s="51">
        <v>0</v>
      </c>
      <c r="N180" s="51">
        <v>0</v>
      </c>
      <c r="O180" s="51">
        <v>0</v>
      </c>
      <c r="P180" s="51">
        <v>0</v>
      </c>
      <c r="Q180" s="51">
        <v>0</v>
      </c>
      <c r="R180" s="51">
        <v>0</v>
      </c>
      <c r="S180" s="52">
        <v>0</v>
      </c>
      <c r="T180" s="53" t="s">
        <v>32</v>
      </c>
      <c r="U180" s="6"/>
      <c r="V180" s="6"/>
      <c r="W180" s="6"/>
      <c r="X180" s="54"/>
      <c r="Y180" s="54"/>
      <c r="Z180" s="54"/>
      <c r="AA180" s="5"/>
      <c r="AB180" s="55"/>
      <c r="AC180" s="56"/>
      <c r="AD180" s="56"/>
      <c r="AE180" s="56"/>
      <c r="AF180" s="6"/>
      <c r="AG180" s="1"/>
    </row>
    <row r="181" spans="1:52" ht="47.25" x14ac:dyDescent="0.25">
      <c r="A181" s="57" t="s">
        <v>425</v>
      </c>
      <c r="B181" s="58" t="s">
        <v>426</v>
      </c>
      <c r="C181" s="59" t="s">
        <v>31</v>
      </c>
      <c r="D181" s="51">
        <v>0</v>
      </c>
      <c r="E181" s="51">
        <v>0</v>
      </c>
      <c r="F181" s="51">
        <v>0</v>
      </c>
      <c r="G181" s="51">
        <v>0</v>
      </c>
      <c r="H181" s="51">
        <v>0</v>
      </c>
      <c r="I181" s="51">
        <v>0</v>
      </c>
      <c r="J181" s="51">
        <v>0</v>
      </c>
      <c r="K181" s="51">
        <v>0</v>
      </c>
      <c r="L181" s="51">
        <v>0</v>
      </c>
      <c r="M181" s="51">
        <v>0</v>
      </c>
      <c r="N181" s="51">
        <v>0</v>
      </c>
      <c r="O181" s="51">
        <v>0</v>
      </c>
      <c r="P181" s="51">
        <v>0</v>
      </c>
      <c r="Q181" s="51">
        <v>0</v>
      </c>
      <c r="R181" s="51">
        <v>0</v>
      </c>
      <c r="S181" s="52">
        <v>0</v>
      </c>
      <c r="T181" s="53" t="s">
        <v>32</v>
      </c>
      <c r="U181" s="6"/>
      <c r="V181" s="6"/>
      <c r="W181" s="6"/>
      <c r="X181" s="54"/>
      <c r="Y181" s="54"/>
      <c r="Z181" s="54"/>
      <c r="AA181" s="5"/>
      <c r="AB181" s="55"/>
      <c r="AC181" s="56"/>
      <c r="AD181" s="56"/>
      <c r="AE181" s="56"/>
      <c r="AF181" s="6"/>
      <c r="AG181" s="1"/>
    </row>
    <row r="182" spans="1:52" x14ac:dyDescent="0.25">
      <c r="A182" s="90" t="s">
        <v>427</v>
      </c>
      <c r="B182" s="49" t="s">
        <v>428</v>
      </c>
      <c r="C182" s="50" t="s">
        <v>31</v>
      </c>
      <c r="D182" s="51">
        <v>0</v>
      </c>
      <c r="E182" s="51">
        <v>0</v>
      </c>
      <c r="F182" s="51">
        <v>0</v>
      </c>
      <c r="G182" s="51">
        <v>0</v>
      </c>
      <c r="H182" s="51">
        <v>0</v>
      </c>
      <c r="I182" s="51">
        <v>0</v>
      </c>
      <c r="J182" s="51">
        <v>0</v>
      </c>
      <c r="K182" s="51">
        <v>0</v>
      </c>
      <c r="L182" s="51">
        <v>0</v>
      </c>
      <c r="M182" s="51">
        <v>0</v>
      </c>
      <c r="N182" s="51">
        <v>0</v>
      </c>
      <c r="O182" s="51">
        <v>0</v>
      </c>
      <c r="P182" s="51">
        <v>0</v>
      </c>
      <c r="Q182" s="51">
        <v>0</v>
      </c>
      <c r="R182" s="51">
        <v>0</v>
      </c>
      <c r="S182" s="52">
        <v>0</v>
      </c>
      <c r="T182" s="53" t="s">
        <v>32</v>
      </c>
      <c r="U182" s="6"/>
      <c r="V182" s="6"/>
      <c r="W182" s="6"/>
      <c r="X182" s="54"/>
      <c r="Y182" s="54"/>
      <c r="Z182" s="54"/>
      <c r="AA182" s="5"/>
      <c r="AB182" s="55"/>
      <c r="AC182" s="56"/>
      <c r="AD182" s="56"/>
      <c r="AE182" s="56"/>
      <c r="AF182" s="6"/>
      <c r="AG182" s="1"/>
    </row>
    <row r="183" spans="1:52" ht="47.25" x14ac:dyDescent="0.25">
      <c r="A183" s="91" t="s">
        <v>429</v>
      </c>
      <c r="B183" s="49" t="s">
        <v>424</v>
      </c>
      <c r="C183" s="50" t="s">
        <v>31</v>
      </c>
      <c r="D183" s="51">
        <v>0</v>
      </c>
      <c r="E183" s="51">
        <v>0</v>
      </c>
      <c r="F183" s="51">
        <v>0</v>
      </c>
      <c r="G183" s="51">
        <v>0</v>
      </c>
      <c r="H183" s="51">
        <v>0</v>
      </c>
      <c r="I183" s="51">
        <v>0</v>
      </c>
      <c r="J183" s="51">
        <v>0</v>
      </c>
      <c r="K183" s="51">
        <v>0</v>
      </c>
      <c r="L183" s="51">
        <v>0</v>
      </c>
      <c r="M183" s="51">
        <v>0</v>
      </c>
      <c r="N183" s="51">
        <v>0</v>
      </c>
      <c r="O183" s="51">
        <v>0</v>
      </c>
      <c r="P183" s="51">
        <v>0</v>
      </c>
      <c r="Q183" s="51">
        <v>0</v>
      </c>
      <c r="R183" s="51">
        <v>0</v>
      </c>
      <c r="S183" s="52">
        <v>0</v>
      </c>
      <c r="T183" s="53" t="s">
        <v>32</v>
      </c>
      <c r="U183" s="6"/>
      <c r="V183" s="6"/>
      <c r="W183" s="6"/>
      <c r="X183" s="54"/>
      <c r="Y183" s="54"/>
      <c r="Z183" s="54"/>
      <c r="AA183" s="5"/>
      <c r="AB183" s="55"/>
      <c r="AC183" s="56"/>
      <c r="AD183" s="56"/>
      <c r="AE183" s="56"/>
      <c r="AF183" s="6"/>
      <c r="AG183" s="1"/>
    </row>
    <row r="184" spans="1:52" ht="47.25" x14ac:dyDescent="0.25">
      <c r="A184" s="91" t="s">
        <v>430</v>
      </c>
      <c r="B184" s="58" t="s">
        <v>426</v>
      </c>
      <c r="C184" s="50" t="s">
        <v>31</v>
      </c>
      <c r="D184" s="51">
        <v>0</v>
      </c>
      <c r="E184" s="51">
        <v>0</v>
      </c>
      <c r="F184" s="51">
        <v>0</v>
      </c>
      <c r="G184" s="51">
        <v>0</v>
      </c>
      <c r="H184" s="51">
        <v>0</v>
      </c>
      <c r="I184" s="51">
        <v>0</v>
      </c>
      <c r="J184" s="51">
        <v>0</v>
      </c>
      <c r="K184" s="51">
        <v>0</v>
      </c>
      <c r="L184" s="51">
        <v>0</v>
      </c>
      <c r="M184" s="51">
        <v>0</v>
      </c>
      <c r="N184" s="51">
        <v>0</v>
      </c>
      <c r="O184" s="51">
        <v>0</v>
      </c>
      <c r="P184" s="51">
        <v>0</v>
      </c>
      <c r="Q184" s="51">
        <v>0</v>
      </c>
      <c r="R184" s="51">
        <v>0</v>
      </c>
      <c r="S184" s="52">
        <v>0</v>
      </c>
      <c r="T184" s="53" t="s">
        <v>32</v>
      </c>
      <c r="U184" s="6"/>
      <c r="V184" s="6"/>
      <c r="W184" s="6"/>
      <c r="X184" s="54"/>
      <c r="Y184" s="54"/>
      <c r="Z184" s="54"/>
      <c r="AA184" s="5"/>
      <c r="AB184" s="55"/>
      <c r="AC184" s="56"/>
      <c r="AD184" s="56"/>
      <c r="AE184" s="56"/>
      <c r="AF184" s="6"/>
      <c r="AG184" s="1"/>
    </row>
    <row r="185" spans="1:52" x14ac:dyDescent="0.25">
      <c r="A185" s="48" t="s">
        <v>431</v>
      </c>
      <c r="B185" s="49" t="s">
        <v>432</v>
      </c>
      <c r="C185" s="50" t="s">
        <v>31</v>
      </c>
      <c r="D185" s="51">
        <f t="shared" ref="D185:R185" si="61">D186+D187+D188+D191</f>
        <v>4355.5432877267995</v>
      </c>
      <c r="E185" s="51">
        <f t="shared" si="61"/>
        <v>1298.8237592800001</v>
      </c>
      <c r="F185" s="51">
        <f t="shared" si="61"/>
        <v>3056.7195284467994</v>
      </c>
      <c r="G185" s="51">
        <f>G186+G187+G188+G191</f>
        <v>392.872474544</v>
      </c>
      <c r="H185" s="51">
        <f t="shared" si="61"/>
        <v>227.10781104999995</v>
      </c>
      <c r="I185" s="51">
        <f t="shared" si="61"/>
        <v>27.510591919999996</v>
      </c>
      <c r="J185" s="51">
        <f t="shared" si="61"/>
        <v>21.765940199999999</v>
      </c>
      <c r="K185" s="51">
        <f t="shared" si="61"/>
        <v>8.2783452299999993</v>
      </c>
      <c r="L185" s="51">
        <f t="shared" si="61"/>
        <v>6.7382158599999995</v>
      </c>
      <c r="M185" s="51">
        <f t="shared" si="61"/>
        <v>144.48469233</v>
      </c>
      <c r="N185" s="51">
        <f t="shared" si="61"/>
        <v>83.474985149999995</v>
      </c>
      <c r="O185" s="51">
        <f t="shared" si="61"/>
        <v>212.59884506399999</v>
      </c>
      <c r="P185" s="51">
        <f t="shared" si="61"/>
        <v>115.12866983999997</v>
      </c>
      <c r="Q185" s="51">
        <f t="shared" si="61"/>
        <v>2829.6321425967999</v>
      </c>
      <c r="R185" s="51">
        <f t="shared" si="61"/>
        <v>-165.78508869400002</v>
      </c>
      <c r="S185" s="52">
        <f t="shared" si="58"/>
        <v>-0.42198193927030342</v>
      </c>
      <c r="T185" s="53" t="s">
        <v>32</v>
      </c>
      <c r="U185" s="6"/>
      <c r="V185" s="6"/>
      <c r="W185" s="6"/>
      <c r="X185" s="54"/>
      <c r="Y185" s="54"/>
      <c r="Z185" s="54"/>
      <c r="AA185" s="5"/>
      <c r="AB185" s="55"/>
      <c r="AC185" s="56"/>
      <c r="AD185" s="56"/>
      <c r="AE185" s="56"/>
      <c r="AF185" s="6"/>
      <c r="AG185" s="1"/>
    </row>
    <row r="186" spans="1:52" ht="31.5" x14ac:dyDescent="0.25">
      <c r="A186" s="48" t="s">
        <v>433</v>
      </c>
      <c r="B186" s="49" t="s">
        <v>434</v>
      </c>
      <c r="C186" s="50" t="s">
        <v>31</v>
      </c>
      <c r="D186" s="51">
        <v>0</v>
      </c>
      <c r="E186" s="51">
        <v>0</v>
      </c>
      <c r="F186" s="51">
        <v>0</v>
      </c>
      <c r="G186" s="51">
        <v>0</v>
      </c>
      <c r="H186" s="51">
        <v>0</v>
      </c>
      <c r="I186" s="51">
        <v>0</v>
      </c>
      <c r="J186" s="51">
        <v>0</v>
      </c>
      <c r="K186" s="51">
        <v>0</v>
      </c>
      <c r="L186" s="51">
        <v>0</v>
      </c>
      <c r="M186" s="51">
        <v>0</v>
      </c>
      <c r="N186" s="51">
        <v>0</v>
      </c>
      <c r="O186" s="51">
        <v>0</v>
      </c>
      <c r="P186" s="51">
        <v>0</v>
      </c>
      <c r="Q186" s="51">
        <v>0</v>
      </c>
      <c r="R186" s="51">
        <v>0</v>
      </c>
      <c r="S186" s="52">
        <v>0</v>
      </c>
      <c r="T186" s="53" t="s">
        <v>32</v>
      </c>
      <c r="U186" s="6"/>
      <c r="V186" s="6"/>
      <c r="W186" s="6"/>
      <c r="X186" s="54"/>
      <c r="Y186" s="54"/>
      <c r="Z186" s="54"/>
      <c r="AA186" s="5"/>
      <c r="AB186" s="55"/>
      <c r="AC186" s="56"/>
      <c r="AD186" s="56"/>
      <c r="AE186" s="56"/>
      <c r="AF186" s="6"/>
      <c r="AG186" s="1"/>
    </row>
    <row r="187" spans="1:52" x14ac:dyDescent="0.25">
      <c r="A187" s="48" t="s">
        <v>435</v>
      </c>
      <c r="B187" s="49" t="s">
        <v>436</v>
      </c>
      <c r="C187" s="50" t="s">
        <v>31</v>
      </c>
      <c r="D187" s="51">
        <v>0</v>
      </c>
      <c r="E187" s="51">
        <v>0</v>
      </c>
      <c r="F187" s="51">
        <v>0</v>
      </c>
      <c r="G187" s="51">
        <v>0</v>
      </c>
      <c r="H187" s="51">
        <v>0</v>
      </c>
      <c r="I187" s="51">
        <v>0</v>
      </c>
      <c r="J187" s="51">
        <v>0</v>
      </c>
      <c r="K187" s="51">
        <v>0</v>
      </c>
      <c r="L187" s="51">
        <v>0</v>
      </c>
      <c r="M187" s="51">
        <v>0</v>
      </c>
      <c r="N187" s="51">
        <v>0</v>
      </c>
      <c r="O187" s="51">
        <v>0</v>
      </c>
      <c r="P187" s="51">
        <v>0</v>
      </c>
      <c r="Q187" s="51">
        <v>0</v>
      </c>
      <c r="R187" s="51">
        <v>0</v>
      </c>
      <c r="S187" s="52">
        <v>0</v>
      </c>
      <c r="T187" s="53" t="s">
        <v>32</v>
      </c>
      <c r="U187" s="6"/>
      <c r="V187" s="6"/>
      <c r="W187" s="6"/>
      <c r="X187" s="54"/>
      <c r="Y187" s="54"/>
      <c r="Z187" s="54"/>
      <c r="AA187" s="5"/>
      <c r="AB187" s="55"/>
      <c r="AC187" s="56"/>
      <c r="AD187" s="56"/>
      <c r="AE187" s="56"/>
      <c r="AF187" s="6"/>
      <c r="AG187" s="1"/>
    </row>
    <row r="188" spans="1:52" ht="31.5" x14ac:dyDescent="0.25">
      <c r="A188" s="57" t="s">
        <v>437</v>
      </c>
      <c r="B188" s="58" t="s">
        <v>438</v>
      </c>
      <c r="C188" s="59" t="s">
        <v>31</v>
      </c>
      <c r="D188" s="51">
        <f t="shared" ref="D188" si="62">SUM(D189:D190)</f>
        <v>1310.8187931100001</v>
      </c>
      <c r="E188" s="51">
        <f t="shared" ref="E188:R188" si="63">SUM(E189:E190)</f>
        <v>765.15281750000008</v>
      </c>
      <c r="F188" s="51">
        <f t="shared" si="63"/>
        <v>545.66597560999992</v>
      </c>
      <c r="G188" s="51">
        <f t="shared" si="63"/>
        <v>161.51252181000001</v>
      </c>
      <c r="H188" s="51">
        <f t="shared" si="63"/>
        <v>69.715711729999995</v>
      </c>
      <c r="I188" s="51">
        <f t="shared" si="63"/>
        <v>9.8250034299999989</v>
      </c>
      <c r="J188" s="51">
        <f t="shared" si="63"/>
        <v>8.8007349000000001</v>
      </c>
      <c r="K188" s="51">
        <f t="shared" si="63"/>
        <v>2.9669718299999999</v>
      </c>
      <c r="L188" s="51">
        <f t="shared" si="63"/>
        <v>2.8157652499999997</v>
      </c>
      <c r="M188" s="51">
        <f t="shared" si="63"/>
        <v>65.579935070000005</v>
      </c>
      <c r="N188" s="51">
        <f t="shared" si="63"/>
        <v>53.72990235999999</v>
      </c>
      <c r="O188" s="51">
        <f t="shared" si="63"/>
        <v>83.140611480000004</v>
      </c>
      <c r="P188" s="51">
        <f t="shared" si="63"/>
        <v>4.3693092199999999</v>
      </c>
      <c r="Q188" s="51">
        <f t="shared" si="63"/>
        <v>475.95026387999991</v>
      </c>
      <c r="R188" s="51">
        <f t="shared" si="63"/>
        <v>-91.79681008</v>
      </c>
      <c r="S188" s="52">
        <f t="shared" si="58"/>
        <v>-0.56835723355237977</v>
      </c>
      <c r="T188" s="53" t="s">
        <v>32</v>
      </c>
      <c r="U188" s="6"/>
      <c r="V188" s="6"/>
      <c r="W188" s="6"/>
      <c r="X188" s="54"/>
      <c r="Y188" s="54"/>
      <c r="Z188" s="54"/>
      <c r="AA188" s="5"/>
      <c r="AB188" s="55"/>
      <c r="AC188" s="56"/>
      <c r="AD188" s="56"/>
      <c r="AE188" s="56"/>
      <c r="AF188" s="6"/>
      <c r="AG188" s="1"/>
    </row>
    <row r="189" spans="1:52" ht="63" x14ac:dyDescent="0.25">
      <c r="A189" s="61" t="s">
        <v>437</v>
      </c>
      <c r="B189" s="62" t="s">
        <v>439</v>
      </c>
      <c r="C189" s="63" t="s">
        <v>440</v>
      </c>
      <c r="D189" s="64">
        <v>745.64925657000003</v>
      </c>
      <c r="E189" s="64">
        <v>740.48817931000008</v>
      </c>
      <c r="F189" s="64">
        <f t="shared" ref="F189:F190" si="64">D189-E189</f>
        <v>5.1610772599999564</v>
      </c>
      <c r="G189" s="64">
        <f t="shared" ref="G189:H190" si="65">I189+K189+M189+O189</f>
        <v>5.1610772599999999</v>
      </c>
      <c r="H189" s="64">
        <f t="shared" si="65"/>
        <v>5.1610772599999999</v>
      </c>
      <c r="I189" s="64">
        <v>5.1610772599999999</v>
      </c>
      <c r="J189" s="64">
        <v>5.1610772599999999</v>
      </c>
      <c r="K189" s="64">
        <v>0</v>
      </c>
      <c r="L189" s="64">
        <v>0</v>
      </c>
      <c r="M189" s="64">
        <v>0</v>
      </c>
      <c r="N189" s="64">
        <v>0</v>
      </c>
      <c r="O189" s="64">
        <v>0</v>
      </c>
      <c r="P189" s="64">
        <v>0</v>
      </c>
      <c r="Q189" s="64">
        <f t="shared" ref="Q189:Q190" si="66">F189-H189</f>
        <v>-4.3520742565306136E-14</v>
      </c>
      <c r="R189" s="64">
        <f t="shared" ref="R189:R190" si="67">H189-(I189+K189+M189+O189)</f>
        <v>0</v>
      </c>
      <c r="S189" s="66">
        <f t="shared" si="58"/>
        <v>0</v>
      </c>
      <c r="T189" s="67" t="s">
        <v>32</v>
      </c>
      <c r="U189" s="6"/>
      <c r="V189" s="68"/>
      <c r="W189" s="69"/>
      <c r="X189" s="54"/>
      <c r="Y189" s="54"/>
      <c r="Z189" s="54"/>
      <c r="AA189" s="5"/>
      <c r="AB189" s="55"/>
      <c r="AC189" s="56"/>
      <c r="AD189" s="56"/>
      <c r="AE189" s="56"/>
      <c r="AF189" s="6"/>
      <c r="AG189" s="1"/>
      <c r="AZ189" s="74"/>
    </row>
    <row r="190" spans="1:52" ht="31.5" x14ac:dyDescent="0.25">
      <c r="A190" s="61" t="s">
        <v>437</v>
      </c>
      <c r="B190" s="62" t="s">
        <v>441</v>
      </c>
      <c r="C190" s="63" t="s">
        <v>442</v>
      </c>
      <c r="D190" s="64">
        <v>565.16953653999997</v>
      </c>
      <c r="E190" s="64">
        <v>24.664638189999998</v>
      </c>
      <c r="F190" s="64">
        <f t="shared" si="64"/>
        <v>540.50489834999996</v>
      </c>
      <c r="G190" s="64">
        <f t="shared" si="65"/>
        <v>156.35144455</v>
      </c>
      <c r="H190" s="64">
        <f t="shared" si="65"/>
        <v>64.554634469999996</v>
      </c>
      <c r="I190" s="64">
        <v>4.6639261699999999</v>
      </c>
      <c r="J190" s="64">
        <v>3.6396576399999998</v>
      </c>
      <c r="K190" s="64">
        <v>2.9669718299999999</v>
      </c>
      <c r="L190" s="64">
        <v>2.8157652499999997</v>
      </c>
      <c r="M190" s="64">
        <v>65.579935070000005</v>
      </c>
      <c r="N190" s="64">
        <v>53.72990235999999</v>
      </c>
      <c r="O190" s="64">
        <v>83.140611480000004</v>
      </c>
      <c r="P190" s="64">
        <v>4.3693092199999999</v>
      </c>
      <c r="Q190" s="64">
        <f t="shared" si="66"/>
        <v>475.95026387999997</v>
      </c>
      <c r="R190" s="64">
        <f t="shared" si="67"/>
        <v>-91.79681008</v>
      </c>
      <c r="S190" s="66">
        <f t="shared" si="58"/>
        <v>-0.5871184007554473</v>
      </c>
      <c r="T190" s="67" t="s">
        <v>443</v>
      </c>
      <c r="U190" s="6"/>
      <c r="V190" s="68"/>
      <c r="W190" s="69"/>
      <c r="X190" s="54"/>
      <c r="Y190" s="54"/>
      <c r="Z190" s="54"/>
      <c r="AA190" s="5"/>
      <c r="AB190" s="55"/>
      <c r="AC190" s="56"/>
      <c r="AD190" s="56"/>
      <c r="AE190" s="56"/>
      <c r="AF190" s="6"/>
      <c r="AG190" s="1"/>
      <c r="AZ190" s="74"/>
    </row>
    <row r="191" spans="1:52" x14ac:dyDescent="0.25">
      <c r="A191" s="48" t="s">
        <v>444</v>
      </c>
      <c r="B191" s="49" t="s">
        <v>445</v>
      </c>
      <c r="C191" s="50" t="s">
        <v>31</v>
      </c>
      <c r="D191" s="60">
        <f t="shared" ref="D191:R191" si="68">SUM(D192:D199)</f>
        <v>3044.7244946167998</v>
      </c>
      <c r="E191" s="60">
        <f t="shared" si="68"/>
        <v>533.67094177999991</v>
      </c>
      <c r="F191" s="60">
        <f t="shared" si="68"/>
        <v>2511.0535528367996</v>
      </c>
      <c r="G191" s="60">
        <f>SUM(G192:G199)</f>
        <v>231.35995273399999</v>
      </c>
      <c r="H191" s="60">
        <f t="shared" si="68"/>
        <v>157.39209931999997</v>
      </c>
      <c r="I191" s="60">
        <f t="shared" si="68"/>
        <v>17.685588489999997</v>
      </c>
      <c r="J191" s="60">
        <f t="shared" si="68"/>
        <v>12.965205299999999</v>
      </c>
      <c r="K191" s="60">
        <f t="shared" si="68"/>
        <v>5.3113733999999999</v>
      </c>
      <c r="L191" s="60">
        <f t="shared" si="68"/>
        <v>3.9224506099999998</v>
      </c>
      <c r="M191" s="60">
        <f t="shared" si="68"/>
        <v>78.904757259999997</v>
      </c>
      <c r="N191" s="60">
        <f t="shared" si="68"/>
        <v>29.745082790000001</v>
      </c>
      <c r="O191" s="60">
        <f t="shared" si="68"/>
        <v>129.458233584</v>
      </c>
      <c r="P191" s="60">
        <f>SUM(P192:P199)</f>
        <v>110.75936061999997</v>
      </c>
      <c r="Q191" s="60">
        <f t="shared" si="68"/>
        <v>2353.6818787167999</v>
      </c>
      <c r="R191" s="60">
        <f t="shared" si="68"/>
        <v>-73.988278614000023</v>
      </c>
      <c r="S191" s="52">
        <f>R191/(I191+K191+M191+O191)</f>
        <v>-0.31979725851286844</v>
      </c>
      <c r="T191" s="53" t="s">
        <v>32</v>
      </c>
      <c r="U191" s="6"/>
      <c r="V191" s="6"/>
      <c r="W191" s="6"/>
      <c r="X191" s="54"/>
      <c r="Y191" s="54"/>
      <c r="Z191" s="54"/>
      <c r="AA191" s="5"/>
      <c r="AB191" s="55"/>
      <c r="AC191" s="56"/>
      <c r="AD191" s="56"/>
      <c r="AE191" s="56"/>
      <c r="AF191" s="6"/>
      <c r="AG191" s="1"/>
    </row>
    <row r="192" spans="1:52" ht="47.25" x14ac:dyDescent="0.25">
      <c r="A192" s="72" t="s">
        <v>444</v>
      </c>
      <c r="B192" s="76" t="s">
        <v>446</v>
      </c>
      <c r="C192" s="63" t="s">
        <v>447</v>
      </c>
      <c r="D192" s="64">
        <v>464.01737795999992</v>
      </c>
      <c r="E192" s="64">
        <v>458.7171581799999</v>
      </c>
      <c r="F192" s="64">
        <f t="shared" ref="F192:F199" si="69">D192-E192</f>
        <v>5.3002197800000204</v>
      </c>
      <c r="G192" s="64">
        <f t="shared" ref="G192:H199" si="70">I192+K192+M192+O192</f>
        <v>5.300219779999999</v>
      </c>
      <c r="H192" s="64">
        <f t="shared" si="70"/>
        <v>8.6861917000000002</v>
      </c>
      <c r="I192" s="64">
        <v>8.6861917000000002</v>
      </c>
      <c r="J192" s="64">
        <v>8.6861917000000002</v>
      </c>
      <c r="K192" s="64">
        <v>0</v>
      </c>
      <c r="L192" s="64">
        <v>0</v>
      </c>
      <c r="M192" s="64">
        <v>-3.3859719200000007</v>
      </c>
      <c r="N192" s="64">
        <v>0</v>
      </c>
      <c r="O192" s="64">
        <v>0</v>
      </c>
      <c r="P192" s="64">
        <v>0</v>
      </c>
      <c r="Q192" s="64">
        <f t="shared" ref="Q192:Q199" si="71">F192-H192</f>
        <v>-3.3859719199999798</v>
      </c>
      <c r="R192" s="64">
        <f t="shared" ref="R192:R199" si="72">H192-(I192+K192+M192+O192)</f>
        <v>3.3859719200000011</v>
      </c>
      <c r="S192" s="66">
        <f t="shared" ref="S192:S201" si="73">R192/(I192+K192+M192+O192)</f>
        <v>0.63883613520645399</v>
      </c>
      <c r="T192" s="67" t="s">
        <v>448</v>
      </c>
      <c r="U192" s="6"/>
      <c r="V192" s="68"/>
      <c r="W192" s="69"/>
      <c r="X192" s="54"/>
      <c r="Y192" s="54"/>
      <c r="Z192" s="54"/>
      <c r="AA192" s="5"/>
      <c r="AB192" s="55"/>
      <c r="AC192" s="56"/>
      <c r="AD192" s="56"/>
      <c r="AE192" s="56"/>
      <c r="AF192" s="6"/>
      <c r="AG192" s="1"/>
      <c r="AZ192" s="74"/>
    </row>
    <row r="193" spans="1:52" ht="47.25" x14ac:dyDescent="0.25">
      <c r="A193" s="72" t="s">
        <v>444</v>
      </c>
      <c r="B193" s="76" t="s">
        <v>449</v>
      </c>
      <c r="C193" s="75" t="s">
        <v>450</v>
      </c>
      <c r="D193" s="64">
        <v>276.1959566868</v>
      </c>
      <c r="E193" s="64">
        <v>59.685028709999997</v>
      </c>
      <c r="F193" s="64">
        <f t="shared" si="69"/>
        <v>216.51092797680002</v>
      </c>
      <c r="G193" s="64">
        <f t="shared" si="70"/>
        <v>9.7612074000000007E-2</v>
      </c>
      <c r="H193" s="64">
        <f t="shared" si="70"/>
        <v>0.10813212</v>
      </c>
      <c r="I193" s="64">
        <v>2.4403020000000001E-2</v>
      </c>
      <c r="J193" s="64">
        <v>2.7033030000000003E-2</v>
      </c>
      <c r="K193" s="64">
        <v>2.4403020000000001E-2</v>
      </c>
      <c r="L193" s="64">
        <v>2.7033029999999996E-2</v>
      </c>
      <c r="M193" s="64">
        <v>2.4403020000000001E-2</v>
      </c>
      <c r="N193" s="64">
        <v>2.7033030000000003E-2</v>
      </c>
      <c r="O193" s="64">
        <v>2.4403013999999997E-2</v>
      </c>
      <c r="P193" s="64">
        <v>2.703303E-2</v>
      </c>
      <c r="Q193" s="64">
        <f t="shared" si="71"/>
        <v>216.40279585680003</v>
      </c>
      <c r="R193" s="64">
        <f t="shared" si="72"/>
        <v>1.0520045999999991E-2</v>
      </c>
      <c r="S193" s="66">
        <f t="shared" si="73"/>
        <v>0.1077740239388827</v>
      </c>
      <c r="T193" s="67" t="s">
        <v>451</v>
      </c>
      <c r="U193" s="6"/>
      <c r="V193" s="68"/>
      <c r="W193" s="69"/>
      <c r="X193" s="54"/>
      <c r="Y193" s="54"/>
      <c r="Z193" s="54"/>
      <c r="AA193" s="5"/>
      <c r="AB193" s="55"/>
      <c r="AC193" s="56"/>
      <c r="AD193" s="56"/>
      <c r="AE193" s="56"/>
      <c r="AF193" s="6"/>
      <c r="AG193" s="1"/>
      <c r="AZ193" s="74"/>
    </row>
    <row r="194" spans="1:52" ht="47.25" x14ac:dyDescent="0.25">
      <c r="A194" s="72" t="s">
        <v>444</v>
      </c>
      <c r="B194" s="76" t="s">
        <v>452</v>
      </c>
      <c r="C194" s="63" t="s">
        <v>453</v>
      </c>
      <c r="D194" s="64">
        <v>251.69655924800003</v>
      </c>
      <c r="E194" s="64">
        <v>9.9277289999999994</v>
      </c>
      <c r="F194" s="64">
        <f t="shared" si="69"/>
        <v>241.76883024800003</v>
      </c>
      <c r="G194" s="64">
        <f t="shared" si="70"/>
        <v>157.41587895399999</v>
      </c>
      <c r="H194" s="64">
        <f t="shared" si="70"/>
        <v>95.45103195999998</v>
      </c>
      <c r="I194" s="64">
        <v>2.85906013</v>
      </c>
      <c r="J194" s="64">
        <v>0</v>
      </c>
      <c r="K194" s="64">
        <v>2.4308251799999998</v>
      </c>
      <c r="L194" s="64">
        <v>3.2468559199999998</v>
      </c>
      <c r="M194" s="64">
        <v>62.594878223999999</v>
      </c>
      <c r="N194" s="64">
        <v>13.507458679999999</v>
      </c>
      <c r="O194" s="64">
        <v>89.531115420000006</v>
      </c>
      <c r="P194" s="64">
        <v>78.69671735999998</v>
      </c>
      <c r="Q194" s="64">
        <f t="shared" si="71"/>
        <v>146.31779828800006</v>
      </c>
      <c r="R194" s="64">
        <f t="shared" si="72"/>
        <v>-61.964846994000013</v>
      </c>
      <c r="S194" s="66">
        <f t="shared" si="73"/>
        <v>-0.39363784267346597</v>
      </c>
      <c r="T194" s="67" t="s">
        <v>454</v>
      </c>
      <c r="U194" s="6"/>
      <c r="V194" s="68"/>
      <c r="W194" s="69"/>
      <c r="X194" s="54"/>
      <c r="Y194" s="54"/>
      <c r="Z194" s="54"/>
      <c r="AA194" s="5"/>
      <c r="AB194" s="55"/>
      <c r="AC194" s="56"/>
      <c r="AD194" s="56"/>
      <c r="AE194" s="56"/>
      <c r="AF194" s="6"/>
      <c r="AG194" s="1"/>
      <c r="AZ194" s="74"/>
    </row>
    <row r="195" spans="1:52" ht="31.5" x14ac:dyDescent="0.25">
      <c r="A195" s="72" t="s">
        <v>444</v>
      </c>
      <c r="B195" s="76" t="s">
        <v>455</v>
      </c>
      <c r="C195" s="63" t="s">
        <v>456</v>
      </c>
      <c r="D195" s="64">
        <v>1780.305215762</v>
      </c>
      <c r="E195" s="64">
        <v>2.8951648400000001</v>
      </c>
      <c r="F195" s="64">
        <f t="shared" si="69"/>
        <v>1777.410050922</v>
      </c>
      <c r="G195" s="64">
        <f t="shared" si="70"/>
        <v>41.954835160000002</v>
      </c>
      <c r="H195" s="64">
        <f t="shared" si="70"/>
        <v>34.844265959999994</v>
      </c>
      <c r="I195" s="64">
        <v>4.2468742700000002</v>
      </c>
      <c r="J195" s="64">
        <v>4.2468742699999993</v>
      </c>
      <c r="K195" s="64">
        <v>1.4585102999999999</v>
      </c>
      <c r="L195" s="64">
        <v>0.64345536000000003</v>
      </c>
      <c r="M195" s="64">
        <v>14.256144000000001</v>
      </c>
      <c r="N195" s="64">
        <v>0</v>
      </c>
      <c r="O195" s="64">
        <v>21.99330659</v>
      </c>
      <c r="P195" s="64">
        <v>29.953936329999998</v>
      </c>
      <c r="Q195" s="64">
        <f t="shared" si="71"/>
        <v>1742.565784962</v>
      </c>
      <c r="R195" s="64">
        <f t="shared" si="72"/>
        <v>-7.1105692000000076</v>
      </c>
      <c r="S195" s="66">
        <f t="shared" si="73"/>
        <v>-0.16948151918325896</v>
      </c>
      <c r="T195" s="67" t="s">
        <v>457</v>
      </c>
      <c r="U195" s="6"/>
      <c r="V195" s="68"/>
      <c r="W195" s="69"/>
      <c r="X195" s="54"/>
      <c r="Y195" s="54"/>
      <c r="Z195" s="54"/>
      <c r="AA195" s="5"/>
      <c r="AB195" s="55"/>
      <c r="AC195" s="56"/>
      <c r="AD195" s="56"/>
      <c r="AE195" s="56"/>
      <c r="AF195" s="6"/>
      <c r="AG195" s="1"/>
      <c r="AZ195" s="74"/>
    </row>
    <row r="196" spans="1:52" ht="47.25" x14ac:dyDescent="0.25">
      <c r="A196" s="72" t="s">
        <v>444</v>
      </c>
      <c r="B196" s="76" t="s">
        <v>458</v>
      </c>
      <c r="C196" s="63" t="s">
        <v>459</v>
      </c>
      <c r="D196" s="64" t="s">
        <v>32</v>
      </c>
      <c r="E196" s="64" t="s">
        <v>32</v>
      </c>
      <c r="F196" s="64" t="s">
        <v>32</v>
      </c>
      <c r="G196" s="64" t="s">
        <v>32</v>
      </c>
      <c r="H196" s="64">
        <f t="shared" si="70"/>
        <v>2.0425200000000004E-2</v>
      </c>
      <c r="I196" s="64" t="s">
        <v>32</v>
      </c>
      <c r="J196" s="64">
        <v>5.1063000000000002E-3</v>
      </c>
      <c r="K196" s="64" t="s">
        <v>32</v>
      </c>
      <c r="L196" s="64">
        <v>5.1063000000000002E-3</v>
      </c>
      <c r="M196" s="64" t="s">
        <v>32</v>
      </c>
      <c r="N196" s="64">
        <v>5.1062999999999994E-3</v>
      </c>
      <c r="O196" s="64" t="s">
        <v>32</v>
      </c>
      <c r="P196" s="64">
        <v>5.1063000000000046E-3</v>
      </c>
      <c r="Q196" s="64" t="s">
        <v>32</v>
      </c>
      <c r="R196" s="64" t="s">
        <v>32</v>
      </c>
      <c r="S196" s="66" t="s">
        <v>32</v>
      </c>
      <c r="T196" s="67" t="s">
        <v>460</v>
      </c>
      <c r="U196" s="6"/>
      <c r="V196" s="68"/>
      <c r="W196" s="69"/>
      <c r="X196" s="54"/>
      <c r="Y196" s="54"/>
      <c r="Z196" s="54"/>
      <c r="AA196" s="5"/>
      <c r="AB196" s="55"/>
      <c r="AC196" s="56"/>
      <c r="AD196" s="56"/>
      <c r="AE196" s="56"/>
      <c r="AF196" s="6"/>
      <c r="AG196" s="1"/>
      <c r="AZ196" s="74"/>
    </row>
    <row r="197" spans="1:52" ht="47.25" x14ac:dyDescent="0.25">
      <c r="A197" s="72" t="s">
        <v>444</v>
      </c>
      <c r="B197" s="76" t="s">
        <v>461</v>
      </c>
      <c r="C197" s="63" t="s">
        <v>462</v>
      </c>
      <c r="D197" s="64">
        <v>45.180567920000001</v>
      </c>
      <c r="E197" s="64">
        <v>0</v>
      </c>
      <c r="F197" s="64">
        <f t="shared" si="69"/>
        <v>45.180567920000001</v>
      </c>
      <c r="G197" s="64">
        <f t="shared" si="70"/>
        <v>17.909408559999999</v>
      </c>
      <c r="H197" s="64">
        <f t="shared" si="70"/>
        <v>11.6697246</v>
      </c>
      <c r="I197" s="64">
        <v>0</v>
      </c>
      <c r="J197" s="64">
        <v>0</v>
      </c>
      <c r="K197" s="64">
        <v>0</v>
      </c>
      <c r="L197" s="64">
        <v>0</v>
      </c>
      <c r="M197" s="64">
        <v>0</v>
      </c>
      <c r="N197" s="64">
        <v>11.6697246</v>
      </c>
      <c r="O197" s="64">
        <v>17.909408559999999</v>
      </c>
      <c r="P197" s="64">
        <v>0</v>
      </c>
      <c r="Q197" s="64">
        <f t="shared" si="71"/>
        <v>33.510843319999999</v>
      </c>
      <c r="R197" s="64">
        <f t="shared" si="72"/>
        <v>-6.2396839599999989</v>
      </c>
      <c r="S197" s="66">
        <f t="shared" si="73"/>
        <v>-0.34840256947044596</v>
      </c>
      <c r="T197" s="67" t="s">
        <v>454</v>
      </c>
      <c r="U197" s="6"/>
      <c r="V197" s="68"/>
      <c r="W197" s="6"/>
      <c r="X197" s="54"/>
      <c r="Y197" s="54"/>
      <c r="Z197" s="54"/>
      <c r="AA197" s="5"/>
      <c r="AB197" s="55"/>
      <c r="AC197" s="56"/>
      <c r="AD197" s="56"/>
      <c r="AE197" s="56"/>
      <c r="AF197" s="6"/>
      <c r="AG197" s="1"/>
      <c r="AZ197" s="74"/>
    </row>
    <row r="198" spans="1:52" ht="31.5" x14ac:dyDescent="0.25">
      <c r="A198" s="72" t="s">
        <v>444</v>
      </c>
      <c r="B198" s="76" t="s">
        <v>463</v>
      </c>
      <c r="C198" s="63" t="s">
        <v>464</v>
      </c>
      <c r="D198" s="64">
        <v>65.237478752000001</v>
      </c>
      <c r="E198" s="64">
        <v>0</v>
      </c>
      <c r="F198" s="64">
        <f t="shared" si="69"/>
        <v>65.237478752000001</v>
      </c>
      <c r="G198" s="64">
        <f t="shared" si="70"/>
        <v>5.415303935999999</v>
      </c>
      <c r="H198" s="64">
        <f t="shared" si="70"/>
        <v>3.72</v>
      </c>
      <c r="I198" s="64">
        <v>0</v>
      </c>
      <c r="J198" s="64">
        <v>0</v>
      </c>
      <c r="K198" s="64">
        <v>0</v>
      </c>
      <c r="L198" s="64">
        <v>0</v>
      </c>
      <c r="M198" s="64">
        <v>5.415303935999999</v>
      </c>
      <c r="N198" s="64">
        <v>1.6434324</v>
      </c>
      <c r="O198" s="64">
        <v>0</v>
      </c>
      <c r="P198" s="64">
        <v>2.0765676000000002</v>
      </c>
      <c r="Q198" s="64">
        <f t="shared" si="71"/>
        <v>61.517478752000002</v>
      </c>
      <c r="R198" s="64">
        <f t="shared" si="72"/>
        <v>-1.6953039359999988</v>
      </c>
      <c r="S198" s="66">
        <f t="shared" si="73"/>
        <v>-0.31305794763058692</v>
      </c>
      <c r="T198" s="67" t="s">
        <v>465</v>
      </c>
      <c r="U198" s="6"/>
      <c r="V198" s="68"/>
      <c r="W198" s="69"/>
      <c r="X198" s="54"/>
      <c r="Y198" s="54"/>
      <c r="Z198" s="54"/>
      <c r="AA198" s="5"/>
      <c r="AB198" s="55"/>
      <c r="AC198" s="56"/>
      <c r="AD198" s="56"/>
      <c r="AE198" s="56"/>
      <c r="AF198" s="6"/>
      <c r="AG198" s="1"/>
      <c r="AZ198" s="74"/>
    </row>
    <row r="199" spans="1:52" ht="47.25" x14ac:dyDescent="0.25">
      <c r="A199" s="72" t="s">
        <v>444</v>
      </c>
      <c r="B199" s="76" t="s">
        <v>466</v>
      </c>
      <c r="C199" s="63" t="s">
        <v>467</v>
      </c>
      <c r="D199" s="64">
        <v>162.09133828799997</v>
      </c>
      <c r="E199" s="64">
        <v>2.4458610499999995</v>
      </c>
      <c r="F199" s="64">
        <f t="shared" si="69"/>
        <v>159.64547723799998</v>
      </c>
      <c r="G199" s="64">
        <f t="shared" si="70"/>
        <v>3.2666942700000003</v>
      </c>
      <c r="H199" s="64">
        <f t="shared" si="70"/>
        <v>2.8923277799999996</v>
      </c>
      <c r="I199" s="64">
        <v>1.86905937</v>
      </c>
      <c r="J199" s="64">
        <v>0</v>
      </c>
      <c r="K199" s="64">
        <v>1.3976349000000001</v>
      </c>
      <c r="L199" s="64">
        <v>0</v>
      </c>
      <c r="M199" s="64">
        <v>0</v>
      </c>
      <c r="N199" s="64">
        <v>2.8923277799999996</v>
      </c>
      <c r="O199" s="64">
        <v>0</v>
      </c>
      <c r="P199" s="64">
        <v>0</v>
      </c>
      <c r="Q199" s="64">
        <f t="shared" si="71"/>
        <v>156.753149458</v>
      </c>
      <c r="R199" s="64">
        <f t="shared" si="72"/>
        <v>-0.37436649000000077</v>
      </c>
      <c r="S199" s="66">
        <f t="shared" si="73"/>
        <v>-0.11460101835608899</v>
      </c>
      <c r="T199" s="67" t="s">
        <v>468</v>
      </c>
      <c r="U199" s="6"/>
      <c r="V199" s="68"/>
      <c r="W199" s="69"/>
      <c r="X199" s="54"/>
      <c r="Y199" s="54"/>
      <c r="Z199" s="54"/>
      <c r="AA199" s="5"/>
      <c r="AB199" s="55"/>
      <c r="AC199" s="56"/>
      <c r="AD199" s="56"/>
      <c r="AE199" s="56"/>
      <c r="AF199" s="6"/>
      <c r="AG199" s="1"/>
      <c r="AZ199" s="74"/>
    </row>
    <row r="200" spans="1:52" ht="31.5" x14ac:dyDescent="0.25">
      <c r="A200" s="48" t="s">
        <v>469</v>
      </c>
      <c r="B200" s="49" t="s">
        <v>470</v>
      </c>
      <c r="C200" s="50" t="s">
        <v>31</v>
      </c>
      <c r="D200" s="51">
        <v>0</v>
      </c>
      <c r="E200" s="51">
        <v>0</v>
      </c>
      <c r="F200" s="51">
        <v>0</v>
      </c>
      <c r="G200" s="51">
        <v>0</v>
      </c>
      <c r="H200" s="51">
        <v>0</v>
      </c>
      <c r="I200" s="51">
        <v>0</v>
      </c>
      <c r="J200" s="51">
        <v>0</v>
      </c>
      <c r="K200" s="51">
        <v>0</v>
      </c>
      <c r="L200" s="51">
        <v>0</v>
      </c>
      <c r="M200" s="51">
        <v>0</v>
      </c>
      <c r="N200" s="51">
        <v>0</v>
      </c>
      <c r="O200" s="51">
        <v>0</v>
      </c>
      <c r="P200" s="51">
        <v>0</v>
      </c>
      <c r="Q200" s="51">
        <v>0</v>
      </c>
      <c r="R200" s="51">
        <v>0</v>
      </c>
      <c r="S200" s="52">
        <v>0</v>
      </c>
      <c r="T200" s="53" t="s">
        <v>32</v>
      </c>
      <c r="U200" s="6"/>
      <c r="V200" s="6"/>
      <c r="W200" s="6"/>
      <c r="X200" s="54"/>
      <c r="Y200" s="54"/>
      <c r="Z200" s="54"/>
      <c r="AA200" s="5"/>
      <c r="AB200" s="55"/>
      <c r="AC200" s="56"/>
      <c r="AD200" s="56"/>
      <c r="AE200" s="56"/>
      <c r="AF200" s="6"/>
      <c r="AG200" s="1"/>
    </row>
    <row r="201" spans="1:52" x14ac:dyDescent="0.25">
      <c r="A201" s="48" t="s">
        <v>471</v>
      </c>
      <c r="B201" s="49" t="s">
        <v>472</v>
      </c>
      <c r="C201" s="50" t="s">
        <v>31</v>
      </c>
      <c r="D201" s="60">
        <f>SUM(D202:D420)</f>
        <v>3117.2183843373614</v>
      </c>
      <c r="E201" s="60">
        <f t="shared" ref="E201:R201" si="74">SUM(E202:E430)</f>
        <v>902.14924955999993</v>
      </c>
      <c r="F201" s="60">
        <f t="shared" si="74"/>
        <v>2300.9654947773602</v>
      </c>
      <c r="G201" s="60">
        <f t="shared" si="74"/>
        <v>963.77654011812751</v>
      </c>
      <c r="H201" s="60">
        <f t="shared" si="74"/>
        <v>968.11753612999951</v>
      </c>
      <c r="I201" s="60">
        <f t="shared" si="74"/>
        <v>140.44177763035711</v>
      </c>
      <c r="J201" s="60">
        <f t="shared" si="74"/>
        <v>176.04312752000004</v>
      </c>
      <c r="K201" s="60">
        <f t="shared" si="74"/>
        <v>138.36128253104096</v>
      </c>
      <c r="L201" s="60">
        <f t="shared" si="74"/>
        <v>152.90384626999992</v>
      </c>
      <c r="M201" s="60">
        <f t="shared" si="74"/>
        <v>268.14573336067974</v>
      </c>
      <c r="N201" s="60">
        <f t="shared" si="74"/>
        <v>136.33731599000004</v>
      </c>
      <c r="O201" s="60">
        <f t="shared" si="74"/>
        <v>416.82774659604991</v>
      </c>
      <c r="P201" s="60">
        <f t="shared" si="74"/>
        <v>502.83324635000008</v>
      </c>
      <c r="Q201" s="60">
        <f t="shared" si="74"/>
        <v>1416.7774620573616</v>
      </c>
      <c r="R201" s="60">
        <f t="shared" si="74"/>
        <v>-79.588507398127675</v>
      </c>
      <c r="S201" s="52">
        <f t="shared" si="73"/>
        <v>-8.2579834728465903E-2</v>
      </c>
      <c r="T201" s="53" t="s">
        <v>32</v>
      </c>
      <c r="U201" s="6"/>
      <c r="V201" s="6"/>
      <c r="W201" s="6"/>
      <c r="X201" s="54"/>
      <c r="Y201" s="54"/>
      <c r="Z201" s="54"/>
      <c r="AA201" s="5"/>
      <c r="AB201" s="55"/>
      <c r="AC201" s="56"/>
      <c r="AD201" s="56"/>
      <c r="AE201" s="56"/>
      <c r="AF201" s="6"/>
      <c r="AG201" s="1"/>
    </row>
    <row r="202" spans="1:52" ht="47.25" x14ac:dyDescent="0.25">
      <c r="A202" s="72" t="s">
        <v>471</v>
      </c>
      <c r="B202" s="76" t="s">
        <v>473</v>
      </c>
      <c r="C202" s="78" t="s">
        <v>474</v>
      </c>
      <c r="D202" s="64">
        <v>23.85</v>
      </c>
      <c r="E202" s="64">
        <v>23.85</v>
      </c>
      <c r="F202" s="64">
        <f t="shared" ref="F202:F246" si="75">D202-E202</f>
        <v>0</v>
      </c>
      <c r="G202" s="64">
        <f t="shared" ref="G202:H246" si="76">I202+K202+M202+O202</f>
        <v>0</v>
      </c>
      <c r="H202" s="64">
        <f t="shared" si="76"/>
        <v>0</v>
      </c>
      <c r="I202" s="64">
        <v>0</v>
      </c>
      <c r="J202" s="64">
        <v>0</v>
      </c>
      <c r="K202" s="64">
        <v>0</v>
      </c>
      <c r="L202" s="64">
        <v>0</v>
      </c>
      <c r="M202" s="64">
        <v>0</v>
      </c>
      <c r="N202" s="64">
        <v>0</v>
      </c>
      <c r="O202" s="64">
        <v>0</v>
      </c>
      <c r="P202" s="64">
        <v>0</v>
      </c>
      <c r="Q202" s="64">
        <f t="shared" ref="Q202:Q246" si="77">F202-H202</f>
        <v>0</v>
      </c>
      <c r="R202" s="64">
        <f t="shared" ref="R202:R265" si="78">H202-(I202+K202+M202+O202)</f>
        <v>0</v>
      </c>
      <c r="S202" s="66">
        <v>0</v>
      </c>
      <c r="T202" s="67" t="s">
        <v>32</v>
      </c>
      <c r="U202" s="6"/>
      <c r="V202" s="68"/>
      <c r="W202" s="6"/>
      <c r="X202" s="54"/>
      <c r="Y202" s="54"/>
      <c r="Z202" s="54"/>
      <c r="AA202" s="5"/>
      <c r="AB202" s="55"/>
      <c r="AC202" s="56"/>
      <c r="AD202" s="56"/>
      <c r="AE202" s="56"/>
      <c r="AF202" s="6"/>
      <c r="AG202" s="1"/>
      <c r="AZ202" s="74"/>
    </row>
    <row r="203" spans="1:52" ht="47.25" x14ac:dyDescent="0.25">
      <c r="A203" s="61" t="s">
        <v>471</v>
      </c>
      <c r="B203" s="62" t="s">
        <v>475</v>
      </c>
      <c r="C203" s="63" t="s">
        <v>476</v>
      </c>
      <c r="D203" s="64">
        <v>3.6845783160000001</v>
      </c>
      <c r="E203" s="64">
        <v>0</v>
      </c>
      <c r="F203" s="64">
        <f t="shared" si="75"/>
        <v>3.6845783160000001</v>
      </c>
      <c r="G203" s="64">
        <f t="shared" si="76"/>
        <v>3.6845783159999996</v>
      </c>
      <c r="H203" s="64">
        <f t="shared" si="76"/>
        <v>2.88</v>
      </c>
      <c r="I203" s="64">
        <v>0</v>
      </c>
      <c r="J203" s="64">
        <v>0</v>
      </c>
      <c r="K203" s="64">
        <v>0</v>
      </c>
      <c r="L203" s="64">
        <v>0</v>
      </c>
      <c r="M203" s="64">
        <v>1.1053734947999998</v>
      </c>
      <c r="N203" s="64">
        <v>0.61840961000000005</v>
      </c>
      <c r="O203" s="64">
        <v>2.5792048211999998</v>
      </c>
      <c r="P203" s="64">
        <v>2.2615903899999998</v>
      </c>
      <c r="Q203" s="64">
        <f t="shared" si="77"/>
        <v>0.80457831600000018</v>
      </c>
      <c r="R203" s="64">
        <f t="shared" si="78"/>
        <v>-0.80457831599999974</v>
      </c>
      <c r="S203" s="66">
        <f t="shared" ref="S203:S266" si="79">R203/(I203+K203+M203+O203)</f>
        <v>-0.21836374396119629</v>
      </c>
      <c r="T203" s="67" t="s">
        <v>477</v>
      </c>
      <c r="U203" s="6"/>
      <c r="V203" s="68"/>
      <c r="W203" s="69"/>
      <c r="X203" s="54"/>
      <c r="Y203" s="54"/>
      <c r="Z203" s="54"/>
      <c r="AA203" s="5"/>
      <c r="AB203" s="55"/>
      <c r="AC203" s="56"/>
      <c r="AD203" s="56"/>
      <c r="AE203" s="56"/>
      <c r="AF203" s="6"/>
      <c r="AG203" s="1"/>
      <c r="AZ203" s="74"/>
    </row>
    <row r="204" spans="1:52" ht="63" x14ac:dyDescent="0.25">
      <c r="A204" s="61" t="s">
        <v>471</v>
      </c>
      <c r="B204" s="62" t="s">
        <v>478</v>
      </c>
      <c r="C204" s="63" t="s">
        <v>479</v>
      </c>
      <c r="D204" s="64">
        <v>7.5607322399999992</v>
      </c>
      <c r="E204" s="64">
        <v>0</v>
      </c>
      <c r="F204" s="64">
        <f t="shared" si="75"/>
        <v>7.5607322399999992</v>
      </c>
      <c r="G204" s="64">
        <f t="shared" si="76"/>
        <v>7.5607322399999983</v>
      </c>
      <c r="H204" s="64">
        <f t="shared" si="76"/>
        <v>2.42028102</v>
      </c>
      <c r="I204" s="64">
        <v>0</v>
      </c>
      <c r="J204" s="64">
        <v>0</v>
      </c>
      <c r="K204" s="64">
        <v>2.4390197899999997</v>
      </c>
      <c r="L204" s="64">
        <v>2.42028102</v>
      </c>
      <c r="M204" s="64">
        <v>0</v>
      </c>
      <c r="N204" s="64">
        <v>0</v>
      </c>
      <c r="O204" s="64">
        <v>5.1217124499999986</v>
      </c>
      <c r="P204" s="64">
        <v>0</v>
      </c>
      <c r="Q204" s="64">
        <f t="shared" si="77"/>
        <v>5.1404512199999992</v>
      </c>
      <c r="R204" s="64">
        <f t="shared" si="78"/>
        <v>-5.1404512199999983</v>
      </c>
      <c r="S204" s="66">
        <f t="shared" si="79"/>
        <v>-0.6798880130689563</v>
      </c>
      <c r="T204" s="67" t="s">
        <v>480</v>
      </c>
      <c r="U204" s="6"/>
      <c r="V204" s="68"/>
      <c r="W204" s="69"/>
      <c r="X204" s="54"/>
      <c r="Y204" s="54"/>
      <c r="Z204" s="54"/>
      <c r="AA204" s="5"/>
      <c r="AB204" s="55"/>
      <c r="AC204" s="56"/>
      <c r="AD204" s="56"/>
      <c r="AE204" s="56"/>
      <c r="AF204" s="6"/>
      <c r="AG204" s="1"/>
      <c r="AZ204" s="74"/>
    </row>
    <row r="205" spans="1:52" ht="47.25" x14ac:dyDescent="0.25">
      <c r="A205" s="61" t="s">
        <v>471</v>
      </c>
      <c r="B205" s="62" t="s">
        <v>481</v>
      </c>
      <c r="C205" s="63" t="s">
        <v>482</v>
      </c>
      <c r="D205" s="64">
        <v>4.6259912159999992</v>
      </c>
      <c r="E205" s="64">
        <v>0</v>
      </c>
      <c r="F205" s="64">
        <f t="shared" si="75"/>
        <v>4.6259912159999992</v>
      </c>
      <c r="G205" s="64">
        <f t="shared" si="76"/>
        <v>4.6259912159999992</v>
      </c>
      <c r="H205" s="64">
        <f t="shared" si="76"/>
        <v>3.8040000000000003</v>
      </c>
      <c r="I205" s="64">
        <v>0</v>
      </c>
      <c r="J205" s="64">
        <v>0</v>
      </c>
      <c r="K205" s="64">
        <v>0.26</v>
      </c>
      <c r="L205" s="64">
        <v>1.4528231099999998</v>
      </c>
      <c r="M205" s="64">
        <v>0</v>
      </c>
      <c r="N205" s="64">
        <v>1.6654169700000003</v>
      </c>
      <c r="O205" s="64">
        <v>4.3659912159999994</v>
      </c>
      <c r="P205" s="64">
        <v>0.68575992000000008</v>
      </c>
      <c r="Q205" s="64">
        <f t="shared" si="77"/>
        <v>0.82199121599999891</v>
      </c>
      <c r="R205" s="64">
        <f t="shared" si="78"/>
        <v>-0.82199121599999891</v>
      </c>
      <c r="S205" s="66">
        <f t="shared" si="79"/>
        <v>-0.17768974855744712</v>
      </c>
      <c r="T205" s="67" t="s">
        <v>483</v>
      </c>
      <c r="U205" s="6"/>
      <c r="V205" s="68"/>
      <c r="W205" s="69"/>
      <c r="X205" s="54"/>
      <c r="Y205" s="54"/>
      <c r="Z205" s="54"/>
      <c r="AA205" s="5"/>
      <c r="AB205" s="55"/>
      <c r="AC205" s="56"/>
      <c r="AD205" s="56"/>
      <c r="AE205" s="56"/>
      <c r="AF205" s="6"/>
      <c r="AG205" s="1"/>
      <c r="AZ205" s="74"/>
    </row>
    <row r="206" spans="1:52" ht="31.5" x14ac:dyDescent="0.25">
      <c r="A206" s="61" t="s">
        <v>471</v>
      </c>
      <c r="B206" s="62" t="s">
        <v>484</v>
      </c>
      <c r="C206" s="63" t="s">
        <v>485</v>
      </c>
      <c r="D206" s="64">
        <v>0.20573814999999998</v>
      </c>
      <c r="E206" s="64">
        <v>0</v>
      </c>
      <c r="F206" s="64">
        <f t="shared" si="75"/>
        <v>0.20573814999999998</v>
      </c>
      <c r="G206" s="64">
        <f t="shared" si="76"/>
        <v>0.20573814999999998</v>
      </c>
      <c r="H206" s="64">
        <f t="shared" si="76"/>
        <v>0.17199</v>
      </c>
      <c r="I206" s="64">
        <v>0</v>
      </c>
      <c r="J206" s="64">
        <v>0</v>
      </c>
      <c r="K206" s="64">
        <v>0</v>
      </c>
      <c r="L206" s="64">
        <v>0</v>
      </c>
      <c r="M206" s="64">
        <v>0</v>
      </c>
      <c r="N206" s="64">
        <v>0.17199</v>
      </c>
      <c r="O206" s="64">
        <v>0.20573814999999998</v>
      </c>
      <c r="P206" s="64">
        <v>0</v>
      </c>
      <c r="Q206" s="64">
        <f t="shared" si="77"/>
        <v>3.3748149999999977E-2</v>
      </c>
      <c r="R206" s="64">
        <f t="shared" si="78"/>
        <v>-3.3748149999999977E-2</v>
      </c>
      <c r="S206" s="66">
        <f t="shared" si="79"/>
        <v>-0.16403447780589053</v>
      </c>
      <c r="T206" s="67" t="s">
        <v>486</v>
      </c>
      <c r="U206" s="6"/>
      <c r="V206" s="68"/>
      <c r="W206" s="6"/>
      <c r="X206" s="54"/>
      <c r="Y206" s="54"/>
      <c r="Z206" s="54"/>
      <c r="AA206" s="5"/>
      <c r="AB206" s="55"/>
      <c r="AC206" s="56"/>
      <c r="AD206" s="56"/>
      <c r="AE206" s="56"/>
      <c r="AF206" s="6"/>
      <c r="AG206" s="1"/>
      <c r="AZ206" s="74"/>
    </row>
    <row r="207" spans="1:52" ht="47.25" x14ac:dyDescent="0.25">
      <c r="A207" s="61" t="s">
        <v>471</v>
      </c>
      <c r="B207" s="62" t="s">
        <v>487</v>
      </c>
      <c r="C207" s="63" t="s">
        <v>488</v>
      </c>
      <c r="D207" s="64">
        <v>0.37513546999999997</v>
      </c>
      <c r="E207" s="64">
        <v>0</v>
      </c>
      <c r="F207" s="64">
        <f t="shared" si="75"/>
        <v>0.37513546999999997</v>
      </c>
      <c r="G207" s="64">
        <f t="shared" si="76"/>
        <v>0.37513546999999997</v>
      </c>
      <c r="H207" s="64">
        <f t="shared" si="76"/>
        <v>0.25783200000000001</v>
      </c>
      <c r="I207" s="64">
        <v>0</v>
      </c>
      <c r="J207" s="64">
        <v>0</v>
      </c>
      <c r="K207" s="64">
        <v>0</v>
      </c>
      <c r="L207" s="64">
        <v>0</v>
      </c>
      <c r="M207" s="64">
        <v>0</v>
      </c>
      <c r="N207" s="64">
        <v>0</v>
      </c>
      <c r="O207" s="64">
        <v>0.37513546999999997</v>
      </c>
      <c r="P207" s="64">
        <v>0.25783200000000001</v>
      </c>
      <c r="Q207" s="64">
        <f t="shared" si="77"/>
        <v>0.11730346999999997</v>
      </c>
      <c r="R207" s="64">
        <f t="shared" si="78"/>
        <v>-0.11730346999999997</v>
      </c>
      <c r="S207" s="66">
        <f t="shared" si="79"/>
        <v>-0.31269629075597671</v>
      </c>
      <c r="T207" s="67" t="s">
        <v>489</v>
      </c>
      <c r="U207" s="6"/>
      <c r="V207" s="68"/>
      <c r="W207" s="6"/>
      <c r="X207" s="54"/>
      <c r="Y207" s="54"/>
      <c r="Z207" s="54"/>
      <c r="AA207" s="5"/>
      <c r="AB207" s="55"/>
      <c r="AC207" s="56"/>
      <c r="AD207" s="56"/>
      <c r="AE207" s="56"/>
      <c r="AF207" s="6"/>
      <c r="AG207" s="1"/>
      <c r="AZ207" s="74"/>
    </row>
    <row r="208" spans="1:52" ht="31.5" x14ac:dyDescent="0.25">
      <c r="A208" s="61" t="s">
        <v>471</v>
      </c>
      <c r="B208" s="62" t="s">
        <v>490</v>
      </c>
      <c r="C208" s="63" t="s">
        <v>491</v>
      </c>
      <c r="D208" s="64">
        <v>0.59614188999999995</v>
      </c>
      <c r="E208" s="64">
        <v>0</v>
      </c>
      <c r="F208" s="64">
        <f t="shared" si="75"/>
        <v>0.59614188999999995</v>
      </c>
      <c r="G208" s="64">
        <f t="shared" si="76"/>
        <v>0.59614188999999995</v>
      </c>
      <c r="H208" s="64">
        <f t="shared" si="76"/>
        <v>0.59850450999999993</v>
      </c>
      <c r="I208" s="64">
        <v>0</v>
      </c>
      <c r="J208" s="64">
        <v>0</v>
      </c>
      <c r="K208" s="64">
        <v>0</v>
      </c>
      <c r="L208" s="64">
        <v>0</v>
      </c>
      <c r="M208" s="64">
        <v>0</v>
      </c>
      <c r="N208" s="64">
        <v>0</v>
      </c>
      <c r="O208" s="64">
        <v>0.59614188999999995</v>
      </c>
      <c r="P208" s="64">
        <v>0.59850450999999993</v>
      </c>
      <c r="Q208" s="64">
        <f t="shared" si="77"/>
        <v>-2.362619999999982E-3</v>
      </c>
      <c r="R208" s="64">
        <f t="shared" si="78"/>
        <v>2.362619999999982E-3</v>
      </c>
      <c r="S208" s="66">
        <f t="shared" si="79"/>
        <v>3.9631839997017861E-3</v>
      </c>
      <c r="T208" s="67" t="s">
        <v>32</v>
      </c>
      <c r="U208" s="6"/>
      <c r="V208" s="68"/>
      <c r="W208" s="6"/>
      <c r="X208" s="54"/>
      <c r="Y208" s="54"/>
      <c r="Z208" s="54"/>
      <c r="AA208" s="5"/>
      <c r="AB208" s="55"/>
      <c r="AC208" s="56"/>
      <c r="AD208" s="56"/>
      <c r="AE208" s="56"/>
      <c r="AF208" s="6"/>
      <c r="AG208" s="1"/>
      <c r="AZ208" s="74"/>
    </row>
    <row r="209" spans="1:52" ht="31.5" x14ac:dyDescent="0.25">
      <c r="A209" s="61" t="s">
        <v>471</v>
      </c>
      <c r="B209" s="62" t="s">
        <v>492</v>
      </c>
      <c r="C209" s="63" t="s">
        <v>493</v>
      </c>
      <c r="D209" s="64">
        <v>0.557508</v>
      </c>
      <c r="E209" s="64">
        <v>0</v>
      </c>
      <c r="F209" s="64">
        <f t="shared" si="75"/>
        <v>0.557508</v>
      </c>
      <c r="G209" s="64">
        <f t="shared" si="76"/>
        <v>0.557508</v>
      </c>
      <c r="H209" s="64">
        <f t="shared" si="76"/>
        <v>0.53537493999999997</v>
      </c>
      <c r="I209" s="64">
        <v>0</v>
      </c>
      <c r="J209" s="64">
        <v>0</v>
      </c>
      <c r="K209" s="64">
        <v>0</v>
      </c>
      <c r="L209" s="64">
        <v>0</v>
      </c>
      <c r="M209" s="64">
        <v>0</v>
      </c>
      <c r="N209" s="64">
        <v>0</v>
      </c>
      <c r="O209" s="64">
        <v>0.557508</v>
      </c>
      <c r="P209" s="64">
        <v>0.53537493999999997</v>
      </c>
      <c r="Q209" s="64">
        <f t="shared" si="77"/>
        <v>2.2133060000000038E-2</v>
      </c>
      <c r="R209" s="64">
        <f t="shared" si="78"/>
        <v>-2.2133060000000038E-2</v>
      </c>
      <c r="S209" s="66">
        <f t="shared" si="79"/>
        <v>-3.9699986367908689E-2</v>
      </c>
      <c r="T209" s="67" t="s">
        <v>32</v>
      </c>
      <c r="U209" s="6"/>
      <c r="V209" s="68"/>
      <c r="W209" s="6"/>
      <c r="X209" s="54"/>
      <c r="Y209" s="54"/>
      <c r="Z209" s="54"/>
      <c r="AA209" s="5"/>
      <c r="AB209" s="55"/>
      <c r="AC209" s="56"/>
      <c r="AD209" s="56"/>
      <c r="AE209" s="56"/>
      <c r="AF209" s="6"/>
      <c r="AG209" s="1"/>
      <c r="AZ209" s="74"/>
    </row>
    <row r="210" spans="1:52" ht="31.5" x14ac:dyDescent="0.25">
      <c r="A210" s="61" t="s">
        <v>471</v>
      </c>
      <c r="B210" s="62" t="s">
        <v>494</v>
      </c>
      <c r="C210" s="63" t="s">
        <v>495</v>
      </c>
      <c r="D210" s="64">
        <v>0.19775801000000001</v>
      </c>
      <c r="E210" s="64">
        <v>0</v>
      </c>
      <c r="F210" s="64">
        <f t="shared" si="75"/>
        <v>0.19775801000000001</v>
      </c>
      <c r="G210" s="64">
        <f t="shared" si="76"/>
        <v>0.19775801000000001</v>
      </c>
      <c r="H210" s="64">
        <f t="shared" si="76"/>
        <v>0.196488</v>
      </c>
      <c r="I210" s="64">
        <v>0</v>
      </c>
      <c r="J210" s="64">
        <v>0</v>
      </c>
      <c r="K210" s="64">
        <v>0</v>
      </c>
      <c r="L210" s="64">
        <v>0</v>
      </c>
      <c r="M210" s="64">
        <v>0</v>
      </c>
      <c r="N210" s="64">
        <v>0</v>
      </c>
      <c r="O210" s="64">
        <v>0.19775801000000001</v>
      </c>
      <c r="P210" s="64">
        <v>0.196488</v>
      </c>
      <c r="Q210" s="64">
        <f t="shared" si="77"/>
        <v>1.2700100000000158E-3</v>
      </c>
      <c r="R210" s="64">
        <f t="shared" si="78"/>
        <v>-1.2700100000000158E-3</v>
      </c>
      <c r="S210" s="66">
        <f t="shared" si="79"/>
        <v>-6.4220407557702254E-3</v>
      </c>
      <c r="T210" s="67" t="s">
        <v>32</v>
      </c>
      <c r="U210" s="6"/>
      <c r="V210" s="68"/>
      <c r="W210" s="6"/>
      <c r="X210" s="54"/>
      <c r="Y210" s="54"/>
      <c r="Z210" s="54"/>
      <c r="AA210" s="5"/>
      <c r="AB210" s="55"/>
      <c r="AC210" s="56"/>
      <c r="AD210" s="56"/>
      <c r="AE210" s="56"/>
      <c r="AF210" s="6"/>
      <c r="AG210" s="1"/>
      <c r="AZ210" s="74"/>
    </row>
    <row r="211" spans="1:52" ht="31.5" x14ac:dyDescent="0.25">
      <c r="A211" s="61" t="s">
        <v>471</v>
      </c>
      <c r="B211" s="62" t="s">
        <v>496</v>
      </c>
      <c r="C211" s="63" t="s">
        <v>497</v>
      </c>
      <c r="D211" s="64">
        <v>1.521526248</v>
      </c>
      <c r="E211" s="64">
        <v>0</v>
      </c>
      <c r="F211" s="64">
        <f t="shared" si="75"/>
        <v>1.521526248</v>
      </c>
      <c r="G211" s="64">
        <f t="shared" si="76"/>
        <v>1.521526248</v>
      </c>
      <c r="H211" s="64">
        <f t="shared" si="76"/>
        <v>1.4872799999999999</v>
      </c>
      <c r="I211" s="64">
        <v>0</v>
      </c>
      <c r="J211" s="64">
        <v>0</v>
      </c>
      <c r="K211" s="64">
        <v>0</v>
      </c>
      <c r="L211" s="64">
        <v>1.4872799999999999</v>
      </c>
      <c r="M211" s="64">
        <v>0</v>
      </c>
      <c r="N211" s="64">
        <v>0</v>
      </c>
      <c r="O211" s="64">
        <v>1.521526248</v>
      </c>
      <c r="P211" s="64">
        <v>0</v>
      </c>
      <c r="Q211" s="64">
        <f t="shared" si="77"/>
        <v>3.424624800000009E-2</v>
      </c>
      <c r="R211" s="64">
        <f t="shared" si="78"/>
        <v>-3.424624800000009E-2</v>
      </c>
      <c r="S211" s="66">
        <f t="shared" si="79"/>
        <v>-2.2507825970807759E-2</v>
      </c>
      <c r="T211" s="67" t="s">
        <v>32</v>
      </c>
      <c r="U211" s="6"/>
      <c r="V211" s="68"/>
      <c r="W211" s="6"/>
      <c r="X211" s="54"/>
      <c r="Y211" s="54"/>
      <c r="Z211" s="54"/>
      <c r="AA211" s="5"/>
      <c r="AB211" s="55"/>
      <c r="AC211" s="56"/>
      <c r="AD211" s="56"/>
      <c r="AE211" s="56"/>
      <c r="AF211" s="6"/>
      <c r="AG211" s="1"/>
      <c r="AZ211" s="74"/>
    </row>
    <row r="212" spans="1:52" ht="31.5" x14ac:dyDescent="0.25">
      <c r="A212" s="61" t="s">
        <v>471</v>
      </c>
      <c r="B212" s="62" t="s">
        <v>498</v>
      </c>
      <c r="C212" s="92" t="s">
        <v>499</v>
      </c>
      <c r="D212" s="64">
        <v>0.265836552</v>
      </c>
      <c r="E212" s="64">
        <v>0</v>
      </c>
      <c r="F212" s="64">
        <f t="shared" si="75"/>
        <v>0.265836552</v>
      </c>
      <c r="G212" s="64">
        <f t="shared" si="76"/>
        <v>0.265836552</v>
      </c>
      <c r="H212" s="64">
        <f t="shared" si="76"/>
        <v>0.25528284000000001</v>
      </c>
      <c r="I212" s="64">
        <v>0</v>
      </c>
      <c r="J212" s="64">
        <v>0</v>
      </c>
      <c r="K212" s="64">
        <v>0</v>
      </c>
      <c r="L212" s="64">
        <v>0</v>
      </c>
      <c r="M212" s="64">
        <v>0</v>
      </c>
      <c r="N212" s="64">
        <v>0</v>
      </c>
      <c r="O212" s="64">
        <v>0.265836552</v>
      </c>
      <c r="P212" s="64">
        <v>0.25528284000000001</v>
      </c>
      <c r="Q212" s="64">
        <f t="shared" si="77"/>
        <v>1.0553711999999993E-2</v>
      </c>
      <c r="R212" s="64">
        <f t="shared" si="78"/>
        <v>-1.0553711999999993E-2</v>
      </c>
      <c r="S212" s="66">
        <f t="shared" si="79"/>
        <v>-3.9700003331370297E-2</v>
      </c>
      <c r="T212" s="67" t="s">
        <v>32</v>
      </c>
      <c r="U212" s="6"/>
      <c r="V212" s="68"/>
      <c r="W212" s="6"/>
      <c r="X212" s="54"/>
      <c r="Y212" s="54"/>
      <c r="Z212" s="54"/>
      <c r="AA212" s="5"/>
      <c r="AB212" s="55"/>
      <c r="AC212" s="56"/>
      <c r="AD212" s="56"/>
      <c r="AE212" s="56"/>
      <c r="AF212" s="6"/>
      <c r="AG212" s="1"/>
      <c r="AZ212" s="74"/>
    </row>
    <row r="213" spans="1:52" ht="47.25" x14ac:dyDescent="0.25">
      <c r="A213" s="61" t="s">
        <v>471</v>
      </c>
      <c r="B213" s="62" t="s">
        <v>500</v>
      </c>
      <c r="C213" s="92" t="s">
        <v>501</v>
      </c>
      <c r="D213" s="64">
        <v>1.6404108239999997</v>
      </c>
      <c r="E213" s="64">
        <v>0</v>
      </c>
      <c r="F213" s="64">
        <f t="shared" si="75"/>
        <v>1.6404108239999997</v>
      </c>
      <c r="G213" s="64">
        <f t="shared" si="76"/>
        <v>1.6404108239999997</v>
      </c>
      <c r="H213" s="64">
        <f t="shared" si="76"/>
        <v>1.5403919499999998</v>
      </c>
      <c r="I213" s="64">
        <v>0</v>
      </c>
      <c r="J213" s="64">
        <v>0</v>
      </c>
      <c r="K213" s="64">
        <v>0</v>
      </c>
      <c r="L213" s="64">
        <v>0</v>
      </c>
      <c r="M213" s="64">
        <v>0</v>
      </c>
      <c r="N213" s="64">
        <v>0</v>
      </c>
      <c r="O213" s="64">
        <v>1.6404108239999997</v>
      </c>
      <c r="P213" s="64">
        <v>1.5403919499999998</v>
      </c>
      <c r="Q213" s="64">
        <f t="shared" si="77"/>
        <v>0.10001887399999987</v>
      </c>
      <c r="R213" s="64">
        <f t="shared" si="78"/>
        <v>-0.10001887399999987</v>
      </c>
      <c r="S213" s="66">
        <f t="shared" si="79"/>
        <v>-6.0971844696874472E-2</v>
      </c>
      <c r="T213" s="67" t="s">
        <v>489</v>
      </c>
      <c r="U213" s="6"/>
      <c r="V213" s="68"/>
      <c r="W213" s="6"/>
      <c r="X213" s="54"/>
      <c r="Y213" s="54"/>
      <c r="Z213" s="54"/>
      <c r="AA213" s="5"/>
      <c r="AB213" s="55"/>
      <c r="AC213" s="56"/>
      <c r="AD213" s="56"/>
      <c r="AE213" s="56"/>
      <c r="AF213" s="6"/>
      <c r="AG213" s="1"/>
      <c r="AZ213" s="74"/>
    </row>
    <row r="214" spans="1:52" ht="47.25" x14ac:dyDescent="0.25">
      <c r="A214" s="61" t="s">
        <v>471</v>
      </c>
      <c r="B214" s="62" t="s">
        <v>502</v>
      </c>
      <c r="C214" s="92" t="s">
        <v>503</v>
      </c>
      <c r="D214" s="64">
        <v>0.521046432</v>
      </c>
      <c r="E214" s="64">
        <v>0</v>
      </c>
      <c r="F214" s="64">
        <f t="shared" si="75"/>
        <v>0.521046432</v>
      </c>
      <c r="G214" s="64">
        <f t="shared" si="76"/>
        <v>0.521046432</v>
      </c>
      <c r="H214" s="64">
        <f t="shared" si="76"/>
        <v>0.50100241000000001</v>
      </c>
      <c r="I214" s="64">
        <v>0</v>
      </c>
      <c r="J214" s="64">
        <v>0</v>
      </c>
      <c r="K214" s="64">
        <v>0</v>
      </c>
      <c r="L214" s="64">
        <v>0</v>
      </c>
      <c r="M214" s="64">
        <v>0</v>
      </c>
      <c r="N214" s="64">
        <v>0</v>
      </c>
      <c r="O214" s="64">
        <v>0.521046432</v>
      </c>
      <c r="P214" s="64">
        <v>0.50100241000000001</v>
      </c>
      <c r="Q214" s="64">
        <f t="shared" si="77"/>
        <v>2.0044021999999995E-2</v>
      </c>
      <c r="R214" s="64">
        <f t="shared" si="78"/>
        <v>-2.0044021999999995E-2</v>
      </c>
      <c r="S214" s="66">
        <f t="shared" si="79"/>
        <v>-3.8468782759076635E-2</v>
      </c>
      <c r="T214" s="67" t="s">
        <v>489</v>
      </c>
      <c r="U214" s="6"/>
      <c r="V214" s="68"/>
      <c r="W214" s="6"/>
      <c r="X214" s="54"/>
      <c r="Y214" s="54"/>
      <c r="Z214" s="54"/>
      <c r="AA214" s="5"/>
      <c r="AB214" s="55"/>
      <c r="AC214" s="56"/>
      <c r="AD214" s="56"/>
      <c r="AE214" s="56"/>
      <c r="AF214" s="6"/>
      <c r="AG214" s="1"/>
      <c r="AZ214" s="74"/>
    </row>
    <row r="215" spans="1:52" ht="47.25" x14ac:dyDescent="0.25">
      <c r="A215" s="61" t="s">
        <v>471</v>
      </c>
      <c r="B215" s="62" t="s">
        <v>504</v>
      </c>
      <c r="C215" s="92" t="s">
        <v>505</v>
      </c>
      <c r="D215" s="64" t="s">
        <v>32</v>
      </c>
      <c r="E215" s="64" t="s">
        <v>32</v>
      </c>
      <c r="F215" s="64" t="s">
        <v>32</v>
      </c>
      <c r="G215" s="64" t="s">
        <v>32</v>
      </c>
      <c r="H215" s="64">
        <f t="shared" si="76"/>
        <v>5.04</v>
      </c>
      <c r="I215" s="64" t="s">
        <v>32</v>
      </c>
      <c r="J215" s="64">
        <v>0</v>
      </c>
      <c r="K215" s="64" t="s">
        <v>32</v>
      </c>
      <c r="L215" s="64">
        <v>0</v>
      </c>
      <c r="M215" s="64" t="s">
        <v>32</v>
      </c>
      <c r="N215" s="64">
        <v>0</v>
      </c>
      <c r="O215" s="64" t="s">
        <v>32</v>
      </c>
      <c r="P215" s="64">
        <v>5.04</v>
      </c>
      <c r="Q215" s="64" t="s">
        <v>32</v>
      </c>
      <c r="R215" s="64" t="s">
        <v>32</v>
      </c>
      <c r="S215" s="66" t="s">
        <v>32</v>
      </c>
      <c r="T215" s="67" t="s">
        <v>506</v>
      </c>
      <c r="U215" s="6"/>
      <c r="V215" s="68"/>
      <c r="W215" s="69"/>
      <c r="X215" s="54"/>
      <c r="Y215" s="54"/>
      <c r="Z215" s="54"/>
      <c r="AA215" s="5"/>
      <c r="AB215" s="55"/>
      <c r="AC215" s="56"/>
      <c r="AD215" s="56"/>
      <c r="AE215" s="56"/>
      <c r="AF215" s="6"/>
      <c r="AG215" s="1"/>
      <c r="AZ215" s="74"/>
    </row>
    <row r="216" spans="1:52" ht="31.5" x14ac:dyDescent="0.25">
      <c r="A216" s="61" t="s">
        <v>471</v>
      </c>
      <c r="B216" s="62" t="s">
        <v>507</v>
      </c>
      <c r="C216" s="92" t="s">
        <v>508</v>
      </c>
      <c r="D216" s="64">
        <v>38.446018656</v>
      </c>
      <c r="E216" s="64">
        <v>0</v>
      </c>
      <c r="F216" s="64">
        <f t="shared" si="75"/>
        <v>38.446018656</v>
      </c>
      <c r="G216" s="64">
        <f t="shared" si="76"/>
        <v>38.446018656</v>
      </c>
      <c r="H216" s="64">
        <f t="shared" si="76"/>
        <v>35.48472194</v>
      </c>
      <c r="I216" s="64">
        <v>0</v>
      </c>
      <c r="J216" s="64">
        <v>35.48472194</v>
      </c>
      <c r="K216" s="64">
        <v>0</v>
      </c>
      <c r="L216" s="64">
        <v>0</v>
      </c>
      <c r="M216" s="64">
        <v>0</v>
      </c>
      <c r="N216" s="64">
        <v>0</v>
      </c>
      <c r="O216" s="64">
        <v>38.446018656</v>
      </c>
      <c r="P216" s="64">
        <v>0</v>
      </c>
      <c r="Q216" s="64">
        <f t="shared" si="77"/>
        <v>2.9612967159999997</v>
      </c>
      <c r="R216" s="64">
        <f t="shared" si="78"/>
        <v>-2.9612967159999997</v>
      </c>
      <c r="S216" s="66">
        <f t="shared" si="79"/>
        <v>-7.7024795271950761E-2</v>
      </c>
      <c r="T216" s="67" t="s">
        <v>32</v>
      </c>
      <c r="U216" s="6"/>
      <c r="V216" s="68"/>
      <c r="W216" s="6"/>
      <c r="X216" s="54"/>
      <c r="Y216" s="54"/>
      <c r="Z216" s="54"/>
      <c r="AA216" s="5"/>
      <c r="AB216" s="55"/>
      <c r="AC216" s="56"/>
      <c r="AD216" s="56"/>
      <c r="AE216" s="56"/>
      <c r="AF216" s="6"/>
      <c r="AG216" s="1"/>
      <c r="AZ216" s="74"/>
    </row>
    <row r="217" spans="1:52" ht="31.5" x14ac:dyDescent="0.25">
      <c r="A217" s="61" t="s">
        <v>471</v>
      </c>
      <c r="B217" s="62" t="s">
        <v>509</v>
      </c>
      <c r="C217" s="92" t="s">
        <v>510</v>
      </c>
      <c r="D217" s="64">
        <v>0.63903585600000001</v>
      </c>
      <c r="E217" s="64">
        <v>0</v>
      </c>
      <c r="F217" s="64">
        <f t="shared" si="75"/>
        <v>0.63903585600000001</v>
      </c>
      <c r="G217" s="64">
        <f t="shared" si="76"/>
        <v>0.29680048799999997</v>
      </c>
      <c r="H217" s="64">
        <f t="shared" si="76"/>
        <v>0.28501751000000003</v>
      </c>
      <c r="I217" s="64">
        <v>0</v>
      </c>
      <c r="J217" s="64">
        <v>0</v>
      </c>
      <c r="K217" s="64">
        <v>0</v>
      </c>
      <c r="L217" s="64">
        <v>0</v>
      </c>
      <c r="M217" s="64">
        <v>0</v>
      </c>
      <c r="N217" s="64">
        <v>0</v>
      </c>
      <c r="O217" s="64">
        <v>0.29680048799999997</v>
      </c>
      <c r="P217" s="64">
        <v>0.28501751000000003</v>
      </c>
      <c r="Q217" s="64">
        <f t="shared" si="77"/>
        <v>0.35401834599999998</v>
      </c>
      <c r="R217" s="64">
        <f t="shared" si="78"/>
        <v>-1.1782977999999944E-2</v>
      </c>
      <c r="S217" s="66">
        <f t="shared" si="79"/>
        <v>-3.9699995371975078E-2</v>
      </c>
      <c r="T217" s="67" t="s">
        <v>32</v>
      </c>
      <c r="U217" s="6"/>
      <c r="V217" s="68"/>
      <c r="W217" s="6"/>
      <c r="X217" s="54"/>
      <c r="Y217" s="54"/>
      <c r="Z217" s="54"/>
      <c r="AA217" s="5"/>
      <c r="AB217" s="55"/>
      <c r="AC217" s="56"/>
      <c r="AD217" s="56"/>
      <c r="AE217" s="56"/>
      <c r="AF217" s="6"/>
      <c r="AG217" s="1"/>
      <c r="AZ217" s="74"/>
    </row>
    <row r="218" spans="1:52" ht="47.25" x14ac:dyDescent="0.25">
      <c r="A218" s="72" t="s">
        <v>471</v>
      </c>
      <c r="B218" s="62" t="s">
        <v>511</v>
      </c>
      <c r="C218" s="75" t="s">
        <v>512</v>
      </c>
      <c r="D218" s="64">
        <v>1.006795152</v>
      </c>
      <c r="E218" s="64">
        <v>0</v>
      </c>
      <c r="F218" s="64">
        <f t="shared" si="75"/>
        <v>1.006795152</v>
      </c>
      <c r="G218" s="64">
        <f t="shared" si="76"/>
        <v>1.006795152</v>
      </c>
      <c r="H218" s="64">
        <f t="shared" si="76"/>
        <v>0.75699959999999999</v>
      </c>
      <c r="I218" s="64">
        <v>0</v>
      </c>
      <c r="J218" s="64">
        <v>0</v>
      </c>
      <c r="K218" s="64">
        <v>0</v>
      </c>
      <c r="L218" s="64">
        <v>0</v>
      </c>
      <c r="M218" s="64">
        <v>0</v>
      </c>
      <c r="N218" s="64">
        <v>0.75699959999999999</v>
      </c>
      <c r="O218" s="64">
        <v>1.006795152</v>
      </c>
      <c r="P218" s="64">
        <v>0</v>
      </c>
      <c r="Q218" s="64">
        <f t="shared" si="77"/>
        <v>0.24979555200000003</v>
      </c>
      <c r="R218" s="64">
        <f t="shared" si="78"/>
        <v>-0.24979555200000003</v>
      </c>
      <c r="S218" s="66">
        <f t="shared" si="79"/>
        <v>-0.24810960949084906</v>
      </c>
      <c r="T218" s="67" t="s">
        <v>513</v>
      </c>
      <c r="U218" s="6"/>
      <c r="V218" s="68"/>
      <c r="W218" s="6"/>
      <c r="X218" s="54"/>
      <c r="Y218" s="54"/>
      <c r="Z218" s="54"/>
      <c r="AA218" s="5"/>
      <c r="AB218" s="55"/>
      <c r="AC218" s="56"/>
      <c r="AD218" s="56"/>
      <c r="AE218" s="56"/>
      <c r="AF218" s="6"/>
      <c r="AG218" s="1"/>
      <c r="AZ218" s="74"/>
    </row>
    <row r="219" spans="1:52" x14ac:dyDescent="0.25">
      <c r="A219" s="72" t="s">
        <v>471</v>
      </c>
      <c r="B219" s="62" t="s">
        <v>514</v>
      </c>
      <c r="C219" s="75" t="s">
        <v>515</v>
      </c>
      <c r="D219" s="64" t="s">
        <v>32</v>
      </c>
      <c r="E219" s="64" t="s">
        <v>32</v>
      </c>
      <c r="F219" s="64" t="s">
        <v>32</v>
      </c>
      <c r="G219" s="64" t="s">
        <v>32</v>
      </c>
      <c r="H219" s="64">
        <f t="shared" si="76"/>
        <v>0.71557199999999999</v>
      </c>
      <c r="I219" s="64" t="s">
        <v>32</v>
      </c>
      <c r="J219" s="64">
        <v>0.71557199999999999</v>
      </c>
      <c r="K219" s="64" t="s">
        <v>32</v>
      </c>
      <c r="L219" s="64">
        <v>0</v>
      </c>
      <c r="M219" s="64" t="s">
        <v>32</v>
      </c>
      <c r="N219" s="64">
        <v>0</v>
      </c>
      <c r="O219" s="64" t="s">
        <v>32</v>
      </c>
      <c r="P219" s="64">
        <v>0</v>
      </c>
      <c r="Q219" s="64" t="s">
        <v>32</v>
      </c>
      <c r="R219" s="64" t="s">
        <v>32</v>
      </c>
      <c r="S219" s="66" t="s">
        <v>32</v>
      </c>
      <c r="T219" s="67" t="s">
        <v>516</v>
      </c>
      <c r="U219" s="6"/>
      <c r="V219" s="68"/>
      <c r="W219" s="69"/>
      <c r="X219" s="54"/>
      <c r="Y219" s="54"/>
      <c r="Z219" s="54"/>
      <c r="AA219" s="5"/>
      <c r="AB219" s="55"/>
      <c r="AC219" s="56"/>
      <c r="AD219" s="56"/>
      <c r="AE219" s="56"/>
      <c r="AF219" s="6"/>
      <c r="AG219" s="1"/>
      <c r="AZ219" s="74"/>
    </row>
    <row r="220" spans="1:52" ht="31.5" x14ac:dyDescent="0.25">
      <c r="A220" s="72" t="s">
        <v>471</v>
      </c>
      <c r="B220" s="62" t="s">
        <v>517</v>
      </c>
      <c r="C220" s="75" t="s">
        <v>518</v>
      </c>
      <c r="D220" s="64">
        <v>0.20561605199999999</v>
      </c>
      <c r="E220" s="64">
        <v>0</v>
      </c>
      <c r="F220" s="64">
        <f t="shared" si="75"/>
        <v>0.20561605199999999</v>
      </c>
      <c r="G220" s="64">
        <f t="shared" si="76"/>
        <v>0.20561605199999999</v>
      </c>
      <c r="H220" s="64">
        <f t="shared" si="76"/>
        <v>0.19788239999999999</v>
      </c>
      <c r="I220" s="64">
        <v>0</v>
      </c>
      <c r="J220" s="64">
        <v>0</v>
      </c>
      <c r="K220" s="64">
        <v>0</v>
      </c>
      <c r="L220" s="64">
        <v>0</v>
      </c>
      <c r="M220" s="64">
        <v>0</v>
      </c>
      <c r="N220" s="64">
        <v>0.19788239999999999</v>
      </c>
      <c r="O220" s="64">
        <v>0.20561605199999999</v>
      </c>
      <c r="P220" s="64">
        <v>0</v>
      </c>
      <c r="Q220" s="64">
        <f t="shared" si="77"/>
        <v>7.7336520000000075E-3</v>
      </c>
      <c r="R220" s="64">
        <f t="shared" si="78"/>
        <v>-7.7336520000000075E-3</v>
      </c>
      <c r="S220" s="66">
        <f t="shared" si="79"/>
        <v>-3.7612102385858513E-2</v>
      </c>
      <c r="T220" s="67" t="s">
        <v>519</v>
      </c>
      <c r="U220" s="6"/>
      <c r="V220" s="68"/>
      <c r="W220" s="6"/>
      <c r="X220" s="54"/>
      <c r="Y220" s="54"/>
      <c r="Z220" s="54"/>
      <c r="AA220" s="5"/>
      <c r="AB220" s="55"/>
      <c r="AC220" s="56"/>
      <c r="AD220" s="56"/>
      <c r="AE220" s="56"/>
      <c r="AF220" s="6"/>
      <c r="AG220" s="1"/>
      <c r="AZ220" s="74"/>
    </row>
    <row r="221" spans="1:52" ht="31.5" x14ac:dyDescent="0.25">
      <c r="A221" s="72" t="s">
        <v>471</v>
      </c>
      <c r="B221" s="62" t="s">
        <v>520</v>
      </c>
      <c r="C221" s="75" t="s">
        <v>521</v>
      </c>
      <c r="D221" s="64">
        <v>7.3018341099999997</v>
      </c>
      <c r="E221" s="64">
        <v>0</v>
      </c>
      <c r="F221" s="64">
        <f t="shared" si="75"/>
        <v>7.3018341099999997</v>
      </c>
      <c r="G221" s="64">
        <f t="shared" si="76"/>
        <v>7.3018341099999997</v>
      </c>
      <c r="H221" s="64">
        <f t="shared" si="76"/>
        <v>7.2959304000000005</v>
      </c>
      <c r="I221" s="64">
        <v>0</v>
      </c>
      <c r="J221" s="64">
        <v>0</v>
      </c>
      <c r="K221" s="64">
        <v>0</v>
      </c>
      <c r="L221" s="64">
        <v>0</v>
      </c>
      <c r="M221" s="64">
        <v>0</v>
      </c>
      <c r="N221" s="64">
        <v>0</v>
      </c>
      <c r="O221" s="64">
        <v>7.3018341099999997</v>
      </c>
      <c r="P221" s="64">
        <v>7.2959304000000005</v>
      </c>
      <c r="Q221" s="64">
        <f t="shared" si="77"/>
        <v>5.9037099999992293E-3</v>
      </c>
      <c r="R221" s="64">
        <f t="shared" si="78"/>
        <v>-5.9037099999992293E-3</v>
      </c>
      <c r="S221" s="66">
        <f t="shared" si="79"/>
        <v>-8.0852425720189772E-4</v>
      </c>
      <c r="T221" s="67" t="s">
        <v>519</v>
      </c>
      <c r="U221" s="6"/>
      <c r="V221" s="68"/>
      <c r="W221" s="6"/>
      <c r="X221" s="54"/>
      <c r="Y221" s="54"/>
      <c r="Z221" s="54"/>
      <c r="AA221" s="5"/>
      <c r="AB221" s="55"/>
      <c r="AC221" s="56"/>
      <c r="AD221" s="56"/>
      <c r="AE221" s="56"/>
      <c r="AF221" s="6"/>
      <c r="AG221" s="1"/>
      <c r="AZ221" s="74"/>
    </row>
    <row r="222" spans="1:52" ht="31.5" x14ac:dyDescent="0.25">
      <c r="A222" s="72" t="s">
        <v>471</v>
      </c>
      <c r="B222" s="62" t="s">
        <v>522</v>
      </c>
      <c r="C222" s="75" t="s">
        <v>523</v>
      </c>
      <c r="D222" s="64">
        <v>8.2295012159999992</v>
      </c>
      <c r="E222" s="64">
        <v>0</v>
      </c>
      <c r="F222" s="64">
        <f t="shared" si="75"/>
        <v>8.2295012159999992</v>
      </c>
      <c r="G222" s="64">
        <f t="shared" si="76"/>
        <v>8.2295012159999992</v>
      </c>
      <c r="H222" s="64">
        <f t="shared" si="76"/>
        <v>8.2226903999999994</v>
      </c>
      <c r="I222" s="64">
        <v>0</v>
      </c>
      <c r="J222" s="64">
        <v>0</v>
      </c>
      <c r="K222" s="64">
        <v>0</v>
      </c>
      <c r="L222" s="64">
        <v>0</v>
      </c>
      <c r="M222" s="64">
        <v>0</v>
      </c>
      <c r="N222" s="64">
        <v>0</v>
      </c>
      <c r="O222" s="64">
        <v>8.2295012159999992</v>
      </c>
      <c r="P222" s="64">
        <v>8.2226903999999994</v>
      </c>
      <c r="Q222" s="64">
        <f t="shared" si="77"/>
        <v>6.8108159999997753E-3</v>
      </c>
      <c r="R222" s="64">
        <f t="shared" si="78"/>
        <v>-6.8108159999997753E-3</v>
      </c>
      <c r="S222" s="66">
        <f t="shared" si="79"/>
        <v>-8.2760981756197069E-4</v>
      </c>
      <c r="T222" s="67" t="s">
        <v>519</v>
      </c>
      <c r="U222" s="6"/>
      <c r="V222" s="68"/>
      <c r="W222" s="6"/>
      <c r="X222" s="54"/>
      <c r="Y222" s="54"/>
      <c r="Z222" s="54"/>
      <c r="AA222" s="5"/>
      <c r="AB222" s="55"/>
      <c r="AC222" s="56"/>
      <c r="AD222" s="56"/>
      <c r="AE222" s="56"/>
      <c r="AF222" s="6"/>
      <c r="AG222" s="1"/>
      <c r="AZ222" s="74"/>
    </row>
    <row r="223" spans="1:52" ht="31.5" x14ac:dyDescent="0.25">
      <c r="A223" s="72" t="s">
        <v>471</v>
      </c>
      <c r="B223" s="62" t="s">
        <v>524</v>
      </c>
      <c r="C223" s="75" t="s">
        <v>525</v>
      </c>
      <c r="D223" s="64">
        <v>6.7409794439999997</v>
      </c>
      <c r="E223" s="64">
        <v>0</v>
      </c>
      <c r="F223" s="64">
        <f t="shared" si="75"/>
        <v>6.7409794439999997</v>
      </c>
      <c r="G223" s="64">
        <f t="shared" si="76"/>
        <v>6.7409794439999997</v>
      </c>
      <c r="H223" s="64">
        <f t="shared" si="76"/>
        <v>6.1995312</v>
      </c>
      <c r="I223" s="64">
        <v>0</v>
      </c>
      <c r="J223" s="64">
        <v>0</v>
      </c>
      <c r="K223" s="64">
        <v>0</v>
      </c>
      <c r="L223" s="64">
        <v>0</v>
      </c>
      <c r="M223" s="64">
        <v>0</v>
      </c>
      <c r="N223" s="64">
        <v>0</v>
      </c>
      <c r="O223" s="64">
        <v>6.7409794439999997</v>
      </c>
      <c r="P223" s="64">
        <v>6.1995312</v>
      </c>
      <c r="Q223" s="64">
        <f t="shared" si="77"/>
        <v>0.54144824399999969</v>
      </c>
      <c r="R223" s="64">
        <f t="shared" si="78"/>
        <v>-0.54144824399999969</v>
      </c>
      <c r="S223" s="66">
        <f t="shared" si="79"/>
        <v>-8.0321895133789664E-2</v>
      </c>
      <c r="T223" s="67" t="s">
        <v>519</v>
      </c>
      <c r="U223" s="6"/>
      <c r="V223" s="68"/>
      <c r="W223" s="6"/>
      <c r="X223" s="54"/>
      <c r="Y223" s="54"/>
      <c r="Z223" s="54"/>
      <c r="AA223" s="5"/>
      <c r="AB223" s="55"/>
      <c r="AC223" s="56"/>
      <c r="AD223" s="56"/>
      <c r="AE223" s="56"/>
      <c r="AF223" s="6"/>
      <c r="AG223" s="1"/>
      <c r="AZ223" s="74"/>
    </row>
    <row r="224" spans="1:52" x14ac:dyDescent="0.25">
      <c r="A224" s="72" t="s">
        <v>471</v>
      </c>
      <c r="B224" s="62" t="s">
        <v>526</v>
      </c>
      <c r="C224" s="75" t="s">
        <v>527</v>
      </c>
      <c r="D224" s="64">
        <v>1.836720876</v>
      </c>
      <c r="E224" s="64">
        <v>0</v>
      </c>
      <c r="F224" s="64">
        <f t="shared" si="75"/>
        <v>1.836720876</v>
      </c>
      <c r="G224" s="64">
        <f t="shared" si="76"/>
        <v>1.836720876</v>
      </c>
      <c r="H224" s="64">
        <f t="shared" si="76"/>
        <v>1.498</v>
      </c>
      <c r="I224" s="64">
        <v>0</v>
      </c>
      <c r="J224" s="64">
        <v>0</v>
      </c>
      <c r="K224" s="64">
        <v>0</v>
      </c>
      <c r="L224" s="64">
        <v>1.498</v>
      </c>
      <c r="M224" s="64">
        <v>1.836720876</v>
      </c>
      <c r="N224" s="64">
        <v>0</v>
      </c>
      <c r="O224" s="64">
        <v>0</v>
      </c>
      <c r="P224" s="64">
        <v>0</v>
      </c>
      <c r="Q224" s="64">
        <f t="shared" si="77"/>
        <v>0.338720876</v>
      </c>
      <c r="R224" s="64">
        <f t="shared" si="78"/>
        <v>-0.338720876</v>
      </c>
      <c r="S224" s="66">
        <f t="shared" si="79"/>
        <v>-0.18441608653006894</v>
      </c>
      <c r="T224" s="67" t="s">
        <v>528</v>
      </c>
      <c r="U224" s="6"/>
      <c r="V224" s="68"/>
      <c r="W224" s="69"/>
      <c r="X224" s="54"/>
      <c r="Y224" s="54"/>
      <c r="Z224" s="54"/>
      <c r="AA224" s="5"/>
      <c r="AB224" s="55"/>
      <c r="AC224" s="56"/>
      <c r="AD224" s="56"/>
      <c r="AE224" s="56"/>
      <c r="AF224" s="6"/>
      <c r="AG224" s="1"/>
      <c r="AZ224" s="74"/>
    </row>
    <row r="225" spans="1:52" x14ac:dyDescent="0.25">
      <c r="A225" s="72" t="s">
        <v>471</v>
      </c>
      <c r="B225" s="62" t="s">
        <v>529</v>
      </c>
      <c r="C225" s="75" t="s">
        <v>530</v>
      </c>
      <c r="D225" s="64">
        <v>8.2295012159999974</v>
      </c>
      <c r="E225" s="64">
        <v>0</v>
      </c>
      <c r="F225" s="64">
        <f t="shared" si="75"/>
        <v>8.2295012159999974</v>
      </c>
      <c r="G225" s="64">
        <f t="shared" si="76"/>
        <v>8.2295012199999995</v>
      </c>
      <c r="H225" s="64">
        <f t="shared" si="76"/>
        <v>8.2226903999999994</v>
      </c>
      <c r="I225" s="64">
        <v>0</v>
      </c>
      <c r="J225" s="64">
        <v>0</v>
      </c>
      <c r="K225" s="64">
        <v>0</v>
      </c>
      <c r="L225" s="64">
        <v>0</v>
      </c>
      <c r="M225" s="64">
        <v>8.2295012199999995</v>
      </c>
      <c r="N225" s="64">
        <v>0</v>
      </c>
      <c r="O225" s="64">
        <v>0</v>
      </c>
      <c r="P225" s="64">
        <v>8.2226903999999994</v>
      </c>
      <c r="Q225" s="64">
        <f t="shared" si="77"/>
        <v>6.8108159999979989E-3</v>
      </c>
      <c r="R225" s="64">
        <f t="shared" si="78"/>
        <v>-6.8108200000001062E-3</v>
      </c>
      <c r="S225" s="66">
        <f t="shared" si="79"/>
        <v>-8.27610303215935E-4</v>
      </c>
      <c r="T225" s="67" t="s">
        <v>32</v>
      </c>
      <c r="U225" s="6"/>
      <c r="V225" s="68"/>
      <c r="W225" s="69"/>
      <c r="X225" s="54"/>
      <c r="Y225" s="54"/>
      <c r="Z225" s="54"/>
      <c r="AA225" s="5"/>
      <c r="AB225" s="55"/>
      <c r="AC225" s="56"/>
      <c r="AD225" s="56"/>
      <c r="AE225" s="56"/>
      <c r="AF225" s="6"/>
      <c r="AG225" s="1"/>
      <c r="AZ225" s="74"/>
    </row>
    <row r="226" spans="1:52" ht="47.25" x14ac:dyDescent="0.25">
      <c r="A226" s="72" t="s">
        <v>471</v>
      </c>
      <c r="B226" s="62" t="s">
        <v>531</v>
      </c>
      <c r="C226" s="75" t="s">
        <v>532</v>
      </c>
      <c r="D226" s="64">
        <v>3.215971428</v>
      </c>
      <c r="E226" s="64">
        <v>0</v>
      </c>
      <c r="F226" s="64">
        <f t="shared" si="75"/>
        <v>3.215971428</v>
      </c>
      <c r="G226" s="64">
        <f t="shared" si="76"/>
        <v>3.2159714300000002</v>
      </c>
      <c r="H226" s="64">
        <f t="shared" si="76"/>
        <v>0</v>
      </c>
      <c r="I226" s="64">
        <v>0</v>
      </c>
      <c r="J226" s="64">
        <v>0</v>
      </c>
      <c r="K226" s="64">
        <v>0</v>
      </c>
      <c r="L226" s="64">
        <v>0</v>
      </c>
      <c r="M226" s="64">
        <v>3.2159714300000002</v>
      </c>
      <c r="N226" s="64">
        <v>0</v>
      </c>
      <c r="O226" s="64">
        <v>0</v>
      </c>
      <c r="P226" s="64">
        <v>0</v>
      </c>
      <c r="Q226" s="64">
        <f t="shared" si="77"/>
        <v>3.215971428</v>
      </c>
      <c r="R226" s="64">
        <f t="shared" si="78"/>
        <v>-3.2159714300000002</v>
      </c>
      <c r="S226" s="66">
        <f t="shared" si="79"/>
        <v>-1</v>
      </c>
      <c r="T226" s="67" t="s">
        <v>533</v>
      </c>
      <c r="U226" s="6"/>
      <c r="V226" s="68"/>
      <c r="W226" s="69"/>
      <c r="X226" s="54"/>
      <c r="Y226" s="54"/>
      <c r="Z226" s="54"/>
      <c r="AA226" s="5"/>
      <c r="AB226" s="55"/>
      <c r="AC226" s="56"/>
      <c r="AD226" s="56"/>
      <c r="AE226" s="56"/>
      <c r="AF226" s="6"/>
      <c r="AG226" s="1"/>
      <c r="AZ226" s="74"/>
    </row>
    <row r="227" spans="1:52" x14ac:dyDescent="0.25">
      <c r="A227" s="72" t="s">
        <v>471</v>
      </c>
      <c r="B227" s="62" t="s">
        <v>534</v>
      </c>
      <c r="C227" s="75" t="s">
        <v>535</v>
      </c>
      <c r="D227" s="64">
        <v>24.037387151999997</v>
      </c>
      <c r="E227" s="64">
        <v>0</v>
      </c>
      <c r="F227" s="64">
        <f t="shared" si="75"/>
        <v>24.037387151999997</v>
      </c>
      <c r="G227" s="64">
        <f t="shared" si="76"/>
        <v>24.037387149999997</v>
      </c>
      <c r="H227" s="64">
        <f t="shared" si="76"/>
        <v>23.189272920000004</v>
      </c>
      <c r="I227" s="64">
        <v>0</v>
      </c>
      <c r="J227" s="64">
        <v>0</v>
      </c>
      <c r="K227" s="64">
        <v>0</v>
      </c>
      <c r="L227" s="64">
        <v>0</v>
      </c>
      <c r="M227" s="64">
        <v>24.037387149999997</v>
      </c>
      <c r="N227" s="64">
        <v>0</v>
      </c>
      <c r="O227" s="64">
        <v>0</v>
      </c>
      <c r="P227" s="64">
        <v>23.189272920000004</v>
      </c>
      <c r="Q227" s="64">
        <f t="shared" si="77"/>
        <v>0.84811423199999325</v>
      </c>
      <c r="R227" s="64">
        <f t="shared" si="78"/>
        <v>-0.84811422999999309</v>
      </c>
      <c r="S227" s="66">
        <f t="shared" si="79"/>
        <v>-3.5283128931922751E-2</v>
      </c>
      <c r="T227" s="67" t="s">
        <v>32</v>
      </c>
      <c r="U227" s="6"/>
      <c r="V227" s="68"/>
      <c r="W227" s="69"/>
      <c r="X227" s="54"/>
      <c r="Y227" s="54"/>
      <c r="Z227" s="54"/>
      <c r="AA227" s="5"/>
      <c r="AB227" s="55"/>
      <c r="AC227" s="56"/>
      <c r="AD227" s="56"/>
      <c r="AE227" s="56"/>
      <c r="AF227" s="6"/>
      <c r="AG227" s="1"/>
      <c r="AZ227" s="74"/>
    </row>
    <row r="228" spans="1:52" ht="31.5" x14ac:dyDescent="0.25">
      <c r="A228" s="72" t="s">
        <v>471</v>
      </c>
      <c r="B228" s="62" t="s">
        <v>536</v>
      </c>
      <c r="C228" s="75" t="s">
        <v>537</v>
      </c>
      <c r="D228" s="64">
        <v>3.4635592079999999</v>
      </c>
      <c r="E228" s="64">
        <v>0</v>
      </c>
      <c r="F228" s="64">
        <f t="shared" si="75"/>
        <v>3.4635592079999999</v>
      </c>
      <c r="G228" s="64">
        <f t="shared" si="76"/>
        <v>3.4635592079999999</v>
      </c>
      <c r="H228" s="64">
        <f t="shared" si="76"/>
        <v>3.7377804000000001</v>
      </c>
      <c r="I228" s="64">
        <v>0</v>
      </c>
      <c r="J228" s="64">
        <v>0</v>
      </c>
      <c r="K228" s="64">
        <v>0</v>
      </c>
      <c r="L228" s="64">
        <v>0</v>
      </c>
      <c r="M228" s="64">
        <v>3.4635592079999999</v>
      </c>
      <c r="N228" s="64">
        <v>0</v>
      </c>
      <c r="O228" s="64">
        <v>0</v>
      </c>
      <c r="P228" s="64">
        <v>3.7377804000000001</v>
      </c>
      <c r="Q228" s="64">
        <f t="shared" si="77"/>
        <v>-0.27422119200000017</v>
      </c>
      <c r="R228" s="64">
        <f t="shared" si="78"/>
        <v>0.27422119200000017</v>
      </c>
      <c r="S228" s="66">
        <f t="shared" si="79"/>
        <v>7.9173236411438933E-2</v>
      </c>
      <c r="T228" s="67" t="s">
        <v>32</v>
      </c>
      <c r="U228" s="6"/>
      <c r="V228" s="68"/>
      <c r="W228" s="69"/>
      <c r="X228" s="54"/>
      <c r="Y228" s="54"/>
      <c r="Z228" s="54"/>
      <c r="AA228" s="5"/>
      <c r="AB228" s="55"/>
      <c r="AC228" s="56"/>
      <c r="AD228" s="56"/>
      <c r="AE228" s="56"/>
      <c r="AF228" s="6"/>
      <c r="AG228" s="1"/>
      <c r="AZ228" s="74"/>
    </row>
    <row r="229" spans="1:52" ht="31.5" x14ac:dyDescent="0.25">
      <c r="A229" s="72" t="s">
        <v>471</v>
      </c>
      <c r="B229" s="62" t="s">
        <v>538</v>
      </c>
      <c r="C229" s="75" t="s">
        <v>539</v>
      </c>
      <c r="D229" s="64">
        <v>22.282462559999995</v>
      </c>
      <c r="E229" s="64">
        <v>0</v>
      </c>
      <c r="F229" s="64">
        <f t="shared" si="75"/>
        <v>22.282462559999995</v>
      </c>
      <c r="G229" s="64">
        <f t="shared" si="76"/>
        <v>22.282462559999995</v>
      </c>
      <c r="H229" s="64">
        <f t="shared" si="76"/>
        <v>22.858098000000002</v>
      </c>
      <c r="I229" s="64">
        <v>0</v>
      </c>
      <c r="J229" s="64">
        <v>0</v>
      </c>
      <c r="K229" s="64">
        <v>0</v>
      </c>
      <c r="L229" s="64">
        <v>0</v>
      </c>
      <c r="M229" s="64">
        <v>22.282462559999995</v>
      </c>
      <c r="N229" s="64">
        <v>0</v>
      </c>
      <c r="O229" s="64">
        <v>0</v>
      </c>
      <c r="P229" s="64">
        <v>22.858098000000002</v>
      </c>
      <c r="Q229" s="64">
        <f t="shared" si="77"/>
        <v>-0.57563544000000633</v>
      </c>
      <c r="R229" s="64">
        <f t="shared" si="78"/>
        <v>0.57563544000000633</v>
      </c>
      <c r="S229" s="66">
        <f t="shared" si="79"/>
        <v>2.5833564779924687E-2</v>
      </c>
      <c r="T229" s="67" t="s">
        <v>32</v>
      </c>
      <c r="U229" s="6"/>
      <c r="V229" s="68"/>
      <c r="W229" s="69"/>
      <c r="X229" s="54"/>
      <c r="Y229" s="54"/>
      <c r="Z229" s="54"/>
      <c r="AA229" s="5"/>
      <c r="AB229" s="55"/>
      <c r="AC229" s="56"/>
      <c r="AD229" s="56"/>
      <c r="AE229" s="56"/>
      <c r="AF229" s="6"/>
      <c r="AG229" s="1"/>
      <c r="AZ229" s="74"/>
    </row>
    <row r="230" spans="1:52" ht="47.25" x14ac:dyDescent="0.25">
      <c r="A230" s="72" t="s">
        <v>471</v>
      </c>
      <c r="B230" s="62" t="s">
        <v>540</v>
      </c>
      <c r="C230" s="75" t="s">
        <v>541</v>
      </c>
      <c r="D230" s="64">
        <v>2.3469892799999998</v>
      </c>
      <c r="E230" s="64">
        <v>0</v>
      </c>
      <c r="F230" s="64">
        <f t="shared" si="75"/>
        <v>2.3469892799999998</v>
      </c>
      <c r="G230" s="64">
        <f t="shared" si="76"/>
        <v>2.3469892799999998</v>
      </c>
      <c r="H230" s="64">
        <f t="shared" si="76"/>
        <v>2.3095865600000001</v>
      </c>
      <c r="I230" s="64">
        <v>0</v>
      </c>
      <c r="J230" s="64">
        <v>0</v>
      </c>
      <c r="K230" s="64">
        <v>0</v>
      </c>
      <c r="L230" s="64">
        <v>0</v>
      </c>
      <c r="M230" s="64">
        <v>2.3469892799999998</v>
      </c>
      <c r="N230" s="64">
        <v>2.3095865600000001</v>
      </c>
      <c r="O230" s="64">
        <v>0</v>
      </c>
      <c r="P230" s="64">
        <v>0</v>
      </c>
      <c r="Q230" s="64">
        <f t="shared" si="77"/>
        <v>3.7402719999999778E-2</v>
      </c>
      <c r="R230" s="64">
        <f t="shared" si="78"/>
        <v>-3.7402719999999778E-2</v>
      </c>
      <c r="S230" s="66">
        <f t="shared" si="79"/>
        <v>-1.5936468188725506E-2</v>
      </c>
      <c r="T230" s="67" t="s">
        <v>32</v>
      </c>
      <c r="U230" s="6"/>
      <c r="V230" s="68"/>
      <c r="W230" s="69"/>
      <c r="X230" s="54"/>
      <c r="Y230" s="54"/>
      <c r="Z230" s="54"/>
      <c r="AA230" s="5"/>
      <c r="AB230" s="55"/>
      <c r="AC230" s="56"/>
      <c r="AD230" s="56"/>
      <c r="AE230" s="56"/>
      <c r="AF230" s="6"/>
      <c r="AG230" s="1"/>
      <c r="AZ230" s="74"/>
    </row>
    <row r="231" spans="1:52" ht="47.25" x14ac:dyDescent="0.25">
      <c r="A231" s="72" t="s">
        <v>471</v>
      </c>
      <c r="B231" s="62" t="s">
        <v>542</v>
      </c>
      <c r="C231" s="75" t="s">
        <v>543</v>
      </c>
      <c r="D231" s="64">
        <v>33.917416660000001</v>
      </c>
      <c r="E231" s="64">
        <v>7.8775000000000004</v>
      </c>
      <c r="F231" s="64">
        <f t="shared" si="75"/>
        <v>26.039916659999999</v>
      </c>
      <c r="G231" s="64">
        <f t="shared" si="76"/>
        <v>8.1853610279999991</v>
      </c>
      <c r="H231" s="64">
        <f t="shared" si="76"/>
        <v>8.0197973300000012</v>
      </c>
      <c r="I231" s="64">
        <v>0</v>
      </c>
      <c r="J231" s="64">
        <v>0</v>
      </c>
      <c r="K231" s="64">
        <v>0</v>
      </c>
      <c r="L231" s="64">
        <v>0</v>
      </c>
      <c r="M231" s="64">
        <v>0</v>
      </c>
      <c r="N231" s="64">
        <v>0</v>
      </c>
      <c r="O231" s="64">
        <v>8.1853610279999991</v>
      </c>
      <c r="P231" s="64">
        <v>8.0197973300000012</v>
      </c>
      <c r="Q231" s="64">
        <f t="shared" si="77"/>
        <v>18.02011933</v>
      </c>
      <c r="R231" s="64">
        <f t="shared" si="78"/>
        <v>-0.16556369799999793</v>
      </c>
      <c r="S231" s="66">
        <f t="shared" si="79"/>
        <v>-2.0226804588538906E-2</v>
      </c>
      <c r="T231" s="67" t="s">
        <v>32</v>
      </c>
      <c r="U231" s="6"/>
      <c r="V231" s="68"/>
      <c r="W231" s="6"/>
      <c r="X231" s="54"/>
      <c r="Y231" s="54"/>
      <c r="Z231" s="54"/>
      <c r="AA231" s="5"/>
      <c r="AB231" s="55"/>
      <c r="AC231" s="56"/>
      <c r="AD231" s="56"/>
      <c r="AE231" s="56"/>
      <c r="AF231" s="6"/>
      <c r="AG231" s="1"/>
      <c r="AZ231" s="74"/>
    </row>
    <row r="232" spans="1:52" ht="31.5" x14ac:dyDescent="0.25">
      <c r="A232" s="72" t="s">
        <v>471</v>
      </c>
      <c r="B232" s="62" t="s">
        <v>544</v>
      </c>
      <c r="C232" s="75" t="s">
        <v>545</v>
      </c>
      <c r="D232" s="64" t="s">
        <v>32</v>
      </c>
      <c r="E232" s="64" t="s">
        <v>32</v>
      </c>
      <c r="F232" s="64" t="s">
        <v>32</v>
      </c>
      <c r="G232" s="64" t="s">
        <v>32</v>
      </c>
      <c r="H232" s="64">
        <f t="shared" si="76"/>
        <v>0.68755200000000005</v>
      </c>
      <c r="I232" s="64" t="s">
        <v>32</v>
      </c>
      <c r="J232" s="64">
        <v>0</v>
      </c>
      <c r="K232" s="64" t="s">
        <v>32</v>
      </c>
      <c r="L232" s="64">
        <v>0.68755200000000005</v>
      </c>
      <c r="M232" s="64" t="s">
        <v>32</v>
      </c>
      <c r="N232" s="64">
        <v>0</v>
      </c>
      <c r="O232" s="64" t="s">
        <v>32</v>
      </c>
      <c r="P232" s="64">
        <v>0</v>
      </c>
      <c r="Q232" s="64" t="s">
        <v>32</v>
      </c>
      <c r="R232" s="64" t="s">
        <v>32</v>
      </c>
      <c r="S232" s="66" t="s">
        <v>32</v>
      </c>
      <c r="T232" s="67" t="s">
        <v>546</v>
      </c>
      <c r="U232" s="6"/>
      <c r="V232" s="68"/>
      <c r="W232" s="69"/>
      <c r="X232" s="54"/>
      <c r="Y232" s="54"/>
      <c r="Z232" s="54"/>
      <c r="AA232" s="5"/>
      <c r="AB232" s="55"/>
      <c r="AC232" s="56"/>
      <c r="AD232" s="56"/>
      <c r="AE232" s="56"/>
      <c r="AF232" s="6"/>
      <c r="AG232" s="1"/>
      <c r="AZ232" s="74"/>
    </row>
    <row r="233" spans="1:52" ht="47.25" x14ac:dyDescent="0.25">
      <c r="A233" s="72" t="s">
        <v>471</v>
      </c>
      <c r="B233" s="62" t="s">
        <v>547</v>
      </c>
      <c r="C233" s="75" t="s">
        <v>548</v>
      </c>
      <c r="D233" s="64">
        <v>0.6468068159999999</v>
      </c>
      <c r="E233" s="64">
        <v>0</v>
      </c>
      <c r="F233" s="64">
        <f t="shared" si="75"/>
        <v>0.6468068159999999</v>
      </c>
      <c r="G233" s="64">
        <f t="shared" si="76"/>
        <v>0.6468068159999999</v>
      </c>
      <c r="H233" s="64">
        <f t="shared" si="76"/>
        <v>0.60636000000000001</v>
      </c>
      <c r="I233" s="64">
        <v>0</v>
      </c>
      <c r="J233" s="64">
        <v>0</v>
      </c>
      <c r="K233" s="64">
        <v>0</v>
      </c>
      <c r="L233" s="81">
        <v>0</v>
      </c>
      <c r="M233" s="64">
        <v>0</v>
      </c>
      <c r="N233" s="81">
        <v>0.60636000000000001</v>
      </c>
      <c r="O233" s="81">
        <v>0.6468068159999999</v>
      </c>
      <c r="P233" s="81">
        <v>0</v>
      </c>
      <c r="Q233" s="64">
        <f t="shared" si="77"/>
        <v>4.0446815999999886E-2</v>
      </c>
      <c r="R233" s="64">
        <f t="shared" si="78"/>
        <v>-4.0446815999999886E-2</v>
      </c>
      <c r="S233" s="66">
        <f t="shared" si="79"/>
        <v>-6.2533070152433104E-2</v>
      </c>
      <c r="T233" s="67" t="s">
        <v>32</v>
      </c>
      <c r="U233" s="6"/>
      <c r="V233" s="68"/>
      <c r="W233" s="6"/>
      <c r="X233" s="54"/>
      <c r="Y233" s="54"/>
      <c r="Z233" s="54"/>
      <c r="AA233" s="5"/>
      <c r="AB233" s="55"/>
      <c r="AC233" s="56"/>
      <c r="AD233" s="56"/>
      <c r="AE233" s="56"/>
      <c r="AF233" s="6"/>
      <c r="AG233" s="1"/>
      <c r="AZ233" s="74"/>
    </row>
    <row r="234" spans="1:52" x14ac:dyDescent="0.25">
      <c r="A234" s="72" t="s">
        <v>471</v>
      </c>
      <c r="B234" s="62" t="s">
        <v>549</v>
      </c>
      <c r="C234" s="75" t="s">
        <v>550</v>
      </c>
      <c r="D234" s="64">
        <v>1.1735966159999998</v>
      </c>
      <c r="E234" s="64">
        <v>0</v>
      </c>
      <c r="F234" s="64">
        <f t="shared" si="75"/>
        <v>1.1735966159999998</v>
      </c>
      <c r="G234" s="64">
        <f t="shared" si="76"/>
        <v>1.1735966159999998</v>
      </c>
      <c r="H234" s="64">
        <f t="shared" si="76"/>
        <v>1.1156400000000002</v>
      </c>
      <c r="I234" s="64">
        <v>0</v>
      </c>
      <c r="J234" s="64">
        <v>0</v>
      </c>
      <c r="K234" s="64">
        <v>0</v>
      </c>
      <c r="L234" s="64">
        <v>1.1156400000000002</v>
      </c>
      <c r="M234" s="64">
        <v>0</v>
      </c>
      <c r="N234" s="64">
        <v>0</v>
      </c>
      <c r="O234" s="82">
        <v>1.1735966159999998</v>
      </c>
      <c r="P234" s="64">
        <v>0</v>
      </c>
      <c r="Q234" s="64">
        <f t="shared" si="77"/>
        <v>5.7956615999999572E-2</v>
      </c>
      <c r="R234" s="64">
        <f t="shared" si="78"/>
        <v>-5.7956615999999572E-2</v>
      </c>
      <c r="S234" s="66">
        <f t="shared" si="79"/>
        <v>-4.9383762026798131E-2</v>
      </c>
      <c r="T234" s="67" t="s">
        <v>32</v>
      </c>
      <c r="U234" s="6"/>
      <c r="V234" s="68"/>
      <c r="W234" s="6"/>
      <c r="X234" s="54"/>
      <c r="Y234" s="54"/>
      <c r="Z234" s="54"/>
      <c r="AA234" s="5"/>
      <c r="AB234" s="55"/>
      <c r="AC234" s="56"/>
      <c r="AD234" s="56"/>
      <c r="AE234" s="56"/>
      <c r="AF234" s="6"/>
      <c r="AG234" s="1"/>
      <c r="AZ234" s="74"/>
    </row>
    <row r="235" spans="1:52" ht="31.5" x14ac:dyDescent="0.25">
      <c r="A235" s="72" t="s">
        <v>471</v>
      </c>
      <c r="B235" s="62" t="s">
        <v>551</v>
      </c>
      <c r="C235" s="75" t="s">
        <v>552</v>
      </c>
      <c r="D235" s="64">
        <v>0.7560936359999999</v>
      </c>
      <c r="E235" s="64">
        <v>0</v>
      </c>
      <c r="F235" s="64">
        <f t="shared" si="75"/>
        <v>0.7560936359999999</v>
      </c>
      <c r="G235" s="64">
        <f t="shared" si="76"/>
        <v>0.7560936359999999</v>
      </c>
      <c r="H235" s="64">
        <f t="shared" si="76"/>
        <v>0</v>
      </c>
      <c r="I235" s="64">
        <v>0</v>
      </c>
      <c r="J235" s="64">
        <v>0</v>
      </c>
      <c r="K235" s="64">
        <v>0</v>
      </c>
      <c r="L235" s="81">
        <v>0</v>
      </c>
      <c r="M235" s="64">
        <v>0.7560936359999999</v>
      </c>
      <c r="N235" s="81">
        <v>0</v>
      </c>
      <c r="O235" s="84">
        <v>0</v>
      </c>
      <c r="P235" s="81">
        <v>0</v>
      </c>
      <c r="Q235" s="64">
        <f t="shared" si="77"/>
        <v>0.7560936359999999</v>
      </c>
      <c r="R235" s="64">
        <f t="shared" si="78"/>
        <v>-0.7560936359999999</v>
      </c>
      <c r="S235" s="66">
        <f t="shared" si="79"/>
        <v>-1</v>
      </c>
      <c r="T235" s="67" t="s">
        <v>125</v>
      </c>
      <c r="U235" s="6"/>
      <c r="V235" s="68"/>
      <c r="W235" s="69"/>
      <c r="X235" s="54"/>
      <c r="Y235" s="54"/>
      <c r="Z235" s="54"/>
      <c r="AA235" s="5"/>
      <c r="AB235" s="55"/>
      <c r="AC235" s="56"/>
      <c r="AD235" s="56"/>
      <c r="AE235" s="56"/>
      <c r="AF235" s="6"/>
      <c r="AG235" s="1"/>
      <c r="AZ235" s="74"/>
    </row>
    <row r="236" spans="1:52" ht="31.5" x14ac:dyDescent="0.25">
      <c r="A236" s="72" t="s">
        <v>471</v>
      </c>
      <c r="B236" s="62" t="s">
        <v>553</v>
      </c>
      <c r="C236" s="75" t="s">
        <v>554</v>
      </c>
      <c r="D236" s="64">
        <v>0.13782208800000001</v>
      </c>
      <c r="E236" s="64">
        <v>0</v>
      </c>
      <c r="F236" s="64">
        <f t="shared" si="75"/>
        <v>0.13782208800000001</v>
      </c>
      <c r="G236" s="64">
        <f t="shared" si="76"/>
        <v>0.13782208800000001</v>
      </c>
      <c r="H236" s="64">
        <f t="shared" si="76"/>
        <v>0.13101599999999999</v>
      </c>
      <c r="I236" s="64">
        <v>0</v>
      </c>
      <c r="J236" s="64">
        <v>0</v>
      </c>
      <c r="K236" s="64">
        <v>0</v>
      </c>
      <c r="L236" s="81">
        <v>0</v>
      </c>
      <c r="M236" s="64">
        <v>0.13782208800000001</v>
      </c>
      <c r="N236" s="81">
        <v>0.13101599999999999</v>
      </c>
      <c r="O236" s="81">
        <v>0</v>
      </c>
      <c r="P236" s="81">
        <v>0</v>
      </c>
      <c r="Q236" s="64">
        <f t="shared" si="77"/>
        <v>6.8060880000000157E-3</v>
      </c>
      <c r="R236" s="64">
        <f t="shared" si="78"/>
        <v>-6.8060880000000157E-3</v>
      </c>
      <c r="S236" s="66">
        <f t="shared" si="79"/>
        <v>-4.9383143868782592E-2</v>
      </c>
      <c r="T236" s="67" t="s">
        <v>32</v>
      </c>
      <c r="U236" s="6"/>
      <c r="V236" s="68"/>
      <c r="W236" s="69"/>
      <c r="X236" s="54"/>
      <c r="Y236" s="54"/>
      <c r="Z236" s="54"/>
      <c r="AA236" s="5"/>
      <c r="AB236" s="55"/>
      <c r="AC236" s="56"/>
      <c r="AD236" s="56"/>
      <c r="AE236" s="56"/>
      <c r="AF236" s="6"/>
      <c r="AG236" s="1"/>
      <c r="AZ236" s="74"/>
    </row>
    <row r="237" spans="1:52" ht="47.25" x14ac:dyDescent="0.25">
      <c r="A237" s="72" t="s">
        <v>471</v>
      </c>
      <c r="B237" s="62" t="s">
        <v>555</v>
      </c>
      <c r="C237" s="75" t="s">
        <v>556</v>
      </c>
      <c r="D237" s="64">
        <v>19.252088076</v>
      </c>
      <c r="E237" s="64">
        <v>1.8480000000000001</v>
      </c>
      <c r="F237" s="64">
        <f t="shared" si="75"/>
        <v>17.404088076000001</v>
      </c>
      <c r="G237" s="64">
        <f t="shared" si="76"/>
        <v>1.9202227700000001</v>
      </c>
      <c r="H237" s="64">
        <f t="shared" si="76"/>
        <v>1.8779999999999999</v>
      </c>
      <c r="I237" s="64">
        <v>0</v>
      </c>
      <c r="J237" s="64">
        <v>0</v>
      </c>
      <c r="K237" s="64">
        <v>0</v>
      </c>
      <c r="L237" s="64">
        <v>0</v>
      </c>
      <c r="M237" s="64">
        <v>1.9202227700000001</v>
      </c>
      <c r="N237" s="64">
        <v>1.8779999999999999</v>
      </c>
      <c r="O237" s="64">
        <v>0</v>
      </c>
      <c r="P237" s="64">
        <v>0</v>
      </c>
      <c r="Q237" s="64">
        <f t="shared" si="77"/>
        <v>15.526088076000001</v>
      </c>
      <c r="R237" s="64">
        <f t="shared" si="78"/>
        <v>-4.2222770000000187E-2</v>
      </c>
      <c r="S237" s="66">
        <f t="shared" si="79"/>
        <v>-2.1988474805972737E-2</v>
      </c>
      <c r="T237" s="67" t="s">
        <v>32</v>
      </c>
      <c r="U237" s="6"/>
      <c r="V237" s="68"/>
      <c r="W237" s="69"/>
      <c r="X237" s="54"/>
      <c r="Y237" s="54"/>
      <c r="Z237" s="54"/>
      <c r="AA237" s="5"/>
      <c r="AB237" s="55"/>
      <c r="AC237" s="56"/>
      <c r="AD237" s="56"/>
      <c r="AE237" s="56"/>
      <c r="AF237" s="6"/>
      <c r="AG237" s="1"/>
      <c r="AZ237" s="74"/>
    </row>
    <row r="238" spans="1:52" ht="47.25" x14ac:dyDescent="0.25">
      <c r="A238" s="72" t="s">
        <v>471</v>
      </c>
      <c r="B238" s="62" t="s">
        <v>557</v>
      </c>
      <c r="C238" s="75" t="s">
        <v>558</v>
      </c>
      <c r="D238" s="64">
        <v>92.377781844000012</v>
      </c>
      <c r="E238" s="64">
        <v>8.4167999999999985</v>
      </c>
      <c r="F238" s="64">
        <f t="shared" si="75"/>
        <v>83.960981844000017</v>
      </c>
      <c r="G238" s="64">
        <f t="shared" si="76"/>
        <v>15.368016647999999</v>
      </c>
      <c r="H238" s="64">
        <f t="shared" si="76"/>
        <v>9.7388213300000004</v>
      </c>
      <c r="I238" s="64">
        <v>0</v>
      </c>
      <c r="J238" s="64">
        <v>0</v>
      </c>
      <c r="K238" s="64">
        <v>0</v>
      </c>
      <c r="L238" s="81">
        <v>0</v>
      </c>
      <c r="M238" s="64">
        <v>15.368016647999999</v>
      </c>
      <c r="N238" s="81">
        <v>0</v>
      </c>
      <c r="O238" s="81">
        <v>0</v>
      </c>
      <c r="P238" s="81">
        <v>9.7388213300000004</v>
      </c>
      <c r="Q238" s="64">
        <f t="shared" si="77"/>
        <v>74.222160514000024</v>
      </c>
      <c r="R238" s="64">
        <f t="shared" si="78"/>
        <v>-5.6291953179999989</v>
      </c>
      <c r="S238" s="66">
        <f t="shared" si="79"/>
        <v>-0.36629289562440609</v>
      </c>
      <c r="T238" s="67" t="s">
        <v>559</v>
      </c>
      <c r="U238" s="6"/>
      <c r="V238" s="68"/>
      <c r="W238" s="69"/>
      <c r="X238" s="54"/>
      <c r="Y238" s="54"/>
      <c r="Z238" s="54"/>
      <c r="AA238" s="5"/>
      <c r="AB238" s="55"/>
      <c r="AC238" s="56"/>
      <c r="AD238" s="56"/>
      <c r="AE238" s="56"/>
      <c r="AF238" s="6"/>
      <c r="AG238" s="1"/>
      <c r="AZ238" s="74"/>
    </row>
    <row r="239" spans="1:52" ht="31.5" x14ac:dyDescent="0.25">
      <c r="A239" s="72" t="s">
        <v>471</v>
      </c>
      <c r="B239" s="62" t="s">
        <v>560</v>
      </c>
      <c r="C239" s="75" t="s">
        <v>561</v>
      </c>
      <c r="D239" s="64">
        <v>1.7331880799999999</v>
      </c>
      <c r="E239" s="64">
        <v>0</v>
      </c>
      <c r="F239" s="64">
        <f t="shared" si="75"/>
        <v>1.7331880799999999</v>
      </c>
      <c r="G239" s="64">
        <f t="shared" si="76"/>
        <v>1.7331880799999999</v>
      </c>
      <c r="H239" s="64">
        <f t="shared" si="76"/>
        <v>0</v>
      </c>
      <c r="I239" s="64">
        <v>0</v>
      </c>
      <c r="J239" s="64">
        <v>0</v>
      </c>
      <c r="K239" s="64">
        <v>0</v>
      </c>
      <c r="L239" s="64">
        <v>0</v>
      </c>
      <c r="M239" s="64">
        <v>1.7331880799999999</v>
      </c>
      <c r="N239" s="64">
        <v>0</v>
      </c>
      <c r="O239" s="64">
        <v>0</v>
      </c>
      <c r="P239" s="64">
        <v>0</v>
      </c>
      <c r="Q239" s="64">
        <f t="shared" si="77"/>
        <v>1.7331880799999999</v>
      </c>
      <c r="R239" s="64">
        <f t="shared" si="78"/>
        <v>-1.7331880799999999</v>
      </c>
      <c r="S239" s="66">
        <f t="shared" si="79"/>
        <v>-1</v>
      </c>
      <c r="T239" s="67" t="s">
        <v>562</v>
      </c>
      <c r="U239" s="6"/>
      <c r="V239" s="68"/>
      <c r="W239" s="69"/>
      <c r="X239" s="54"/>
      <c r="Y239" s="54"/>
      <c r="Z239" s="54"/>
      <c r="AA239" s="5"/>
      <c r="AB239" s="55"/>
      <c r="AC239" s="56"/>
      <c r="AD239" s="56"/>
      <c r="AE239" s="56"/>
      <c r="AF239" s="6"/>
      <c r="AG239" s="1"/>
      <c r="AZ239" s="74"/>
    </row>
    <row r="240" spans="1:52" ht="31.5" x14ac:dyDescent="0.25">
      <c r="A240" s="72" t="s">
        <v>471</v>
      </c>
      <c r="B240" s="62" t="s">
        <v>563</v>
      </c>
      <c r="C240" s="75" t="s">
        <v>564</v>
      </c>
      <c r="D240" s="64">
        <v>0.54325178399999996</v>
      </c>
      <c r="E240" s="64">
        <v>0</v>
      </c>
      <c r="F240" s="64">
        <f t="shared" si="75"/>
        <v>0.54325178399999996</v>
      </c>
      <c r="G240" s="64">
        <f t="shared" si="76"/>
        <v>0.54325178000000007</v>
      </c>
      <c r="H240" s="64">
        <f t="shared" si="76"/>
        <v>0.4032</v>
      </c>
      <c r="I240" s="64">
        <v>0</v>
      </c>
      <c r="J240" s="64">
        <v>0</v>
      </c>
      <c r="K240" s="64">
        <v>0</v>
      </c>
      <c r="L240" s="64">
        <v>0</v>
      </c>
      <c r="M240" s="64">
        <v>0.54325178000000007</v>
      </c>
      <c r="N240" s="64">
        <v>0.4032</v>
      </c>
      <c r="O240" s="64">
        <v>0</v>
      </c>
      <c r="P240" s="64">
        <v>0</v>
      </c>
      <c r="Q240" s="64">
        <f t="shared" si="77"/>
        <v>0.14005178399999996</v>
      </c>
      <c r="R240" s="64">
        <f t="shared" si="78"/>
        <v>-0.14005178000000007</v>
      </c>
      <c r="S240" s="66">
        <f t="shared" si="79"/>
        <v>-0.25780270798192334</v>
      </c>
      <c r="T240" s="67" t="s">
        <v>565</v>
      </c>
      <c r="U240" s="6"/>
      <c r="V240" s="68"/>
      <c r="W240" s="69"/>
      <c r="X240" s="54"/>
      <c r="Y240" s="54"/>
      <c r="Z240" s="54"/>
      <c r="AA240" s="5"/>
      <c r="AB240" s="55"/>
      <c r="AC240" s="56"/>
      <c r="AD240" s="56"/>
      <c r="AE240" s="56"/>
      <c r="AF240" s="6"/>
      <c r="AG240" s="1"/>
      <c r="AZ240" s="74"/>
    </row>
    <row r="241" spans="1:52" ht="47.25" x14ac:dyDescent="0.25">
      <c r="A241" s="72" t="s">
        <v>471</v>
      </c>
      <c r="B241" s="62" t="s">
        <v>566</v>
      </c>
      <c r="C241" s="75" t="s">
        <v>567</v>
      </c>
      <c r="D241" s="64">
        <v>0.201616668</v>
      </c>
      <c r="E241" s="64">
        <v>0</v>
      </c>
      <c r="F241" s="64">
        <f t="shared" si="75"/>
        <v>0.201616668</v>
      </c>
      <c r="G241" s="64">
        <f t="shared" si="76"/>
        <v>0.20161667</v>
      </c>
      <c r="H241" s="64">
        <f t="shared" si="76"/>
        <v>0.17568</v>
      </c>
      <c r="I241" s="64">
        <v>0</v>
      </c>
      <c r="J241" s="64">
        <v>0</v>
      </c>
      <c r="K241" s="64">
        <v>0</v>
      </c>
      <c r="L241" s="64">
        <v>0</v>
      </c>
      <c r="M241" s="64">
        <v>0.20161667</v>
      </c>
      <c r="N241" s="64">
        <v>0.17568</v>
      </c>
      <c r="O241" s="64">
        <v>0</v>
      </c>
      <c r="P241" s="64">
        <v>0</v>
      </c>
      <c r="Q241" s="64">
        <f t="shared" si="77"/>
        <v>2.5936667999999996E-2</v>
      </c>
      <c r="R241" s="64">
        <f t="shared" si="78"/>
        <v>-2.5936669999999995E-2</v>
      </c>
      <c r="S241" s="66">
        <f t="shared" si="79"/>
        <v>-0.12864347972813953</v>
      </c>
      <c r="T241" s="67" t="s">
        <v>568</v>
      </c>
      <c r="U241" s="6"/>
      <c r="V241" s="68"/>
      <c r="W241" s="69"/>
      <c r="X241" s="54"/>
      <c r="Y241" s="54"/>
      <c r="Z241" s="54"/>
      <c r="AA241" s="5"/>
      <c r="AB241" s="55"/>
      <c r="AC241" s="56"/>
      <c r="AD241" s="56"/>
      <c r="AE241" s="56"/>
      <c r="AF241" s="6"/>
      <c r="AG241" s="1"/>
      <c r="AZ241" s="74"/>
    </row>
    <row r="242" spans="1:52" ht="31.5" x14ac:dyDescent="0.25">
      <c r="A242" s="72" t="s">
        <v>471</v>
      </c>
      <c r="B242" s="62" t="s">
        <v>569</v>
      </c>
      <c r="C242" s="75" t="s">
        <v>570</v>
      </c>
      <c r="D242" s="64">
        <v>66.84611658</v>
      </c>
      <c r="E242" s="64">
        <v>0</v>
      </c>
      <c r="F242" s="64">
        <f t="shared" si="75"/>
        <v>66.84611658</v>
      </c>
      <c r="G242" s="64">
        <f t="shared" si="76"/>
        <v>66.84611658</v>
      </c>
      <c r="H242" s="64">
        <f t="shared" si="76"/>
        <v>60.187467699999999</v>
      </c>
      <c r="I242" s="64">
        <v>0</v>
      </c>
      <c r="J242" s="64">
        <v>8.5708579999999993E-2</v>
      </c>
      <c r="K242" s="64">
        <v>0</v>
      </c>
      <c r="L242" s="64">
        <v>60.101759119999997</v>
      </c>
      <c r="M242" s="64">
        <v>0</v>
      </c>
      <c r="N242" s="64">
        <v>0</v>
      </c>
      <c r="O242" s="64">
        <v>66.84611658</v>
      </c>
      <c r="P242" s="64">
        <v>0</v>
      </c>
      <c r="Q242" s="64">
        <f t="shared" si="77"/>
        <v>6.6586488800000012</v>
      </c>
      <c r="R242" s="64">
        <f t="shared" si="78"/>
        <v>-6.6586488800000012</v>
      </c>
      <c r="S242" s="66">
        <f t="shared" si="79"/>
        <v>-9.9611603794979964E-2</v>
      </c>
      <c r="T242" s="67" t="s">
        <v>32</v>
      </c>
      <c r="U242" s="6"/>
      <c r="V242" s="68"/>
      <c r="W242" s="6"/>
      <c r="X242" s="54"/>
      <c r="Y242" s="54"/>
      <c r="Z242" s="54"/>
      <c r="AA242" s="5"/>
      <c r="AB242" s="55"/>
      <c r="AC242" s="56"/>
      <c r="AD242" s="56"/>
      <c r="AE242" s="56"/>
      <c r="AF242" s="6"/>
      <c r="AG242" s="1"/>
      <c r="AZ242" s="74"/>
    </row>
    <row r="243" spans="1:52" ht="31.5" x14ac:dyDescent="0.25">
      <c r="A243" s="72" t="s">
        <v>471</v>
      </c>
      <c r="B243" s="62" t="s">
        <v>571</v>
      </c>
      <c r="C243" s="75" t="s">
        <v>572</v>
      </c>
      <c r="D243" s="64">
        <v>0.19435012799999998</v>
      </c>
      <c r="E243" s="64">
        <v>0</v>
      </c>
      <c r="F243" s="64">
        <f t="shared" si="75"/>
        <v>0.19435012799999998</v>
      </c>
      <c r="G243" s="64">
        <f t="shared" si="76"/>
        <v>0.19435012799999998</v>
      </c>
      <c r="H243" s="64">
        <f t="shared" si="76"/>
        <v>0.1832568</v>
      </c>
      <c r="I243" s="64">
        <v>0</v>
      </c>
      <c r="J243" s="64">
        <v>0</v>
      </c>
      <c r="K243" s="64">
        <v>0</v>
      </c>
      <c r="L243" s="64">
        <v>0</v>
      </c>
      <c r="M243" s="64">
        <v>0</v>
      </c>
      <c r="N243" s="64">
        <v>0.1832568</v>
      </c>
      <c r="O243" s="64">
        <v>0.19435012799999998</v>
      </c>
      <c r="P243" s="64">
        <v>0</v>
      </c>
      <c r="Q243" s="64">
        <f t="shared" si="77"/>
        <v>1.1093327999999986E-2</v>
      </c>
      <c r="R243" s="64">
        <f t="shared" si="78"/>
        <v>-1.1093327999999986E-2</v>
      </c>
      <c r="S243" s="66">
        <f t="shared" si="79"/>
        <v>-5.7079087696818943E-2</v>
      </c>
      <c r="T243" s="67" t="s">
        <v>32</v>
      </c>
      <c r="U243" s="6"/>
      <c r="V243" s="68"/>
      <c r="W243" s="6"/>
      <c r="X243" s="54"/>
      <c r="Y243" s="54"/>
      <c r="Z243" s="54"/>
      <c r="AA243" s="5"/>
      <c r="AB243" s="55"/>
      <c r="AC243" s="56"/>
      <c r="AD243" s="56"/>
      <c r="AE243" s="56"/>
      <c r="AF243" s="6"/>
      <c r="AG243" s="1"/>
      <c r="AZ243" s="74"/>
    </row>
    <row r="244" spans="1:52" x14ac:dyDescent="0.25">
      <c r="A244" s="72" t="s">
        <v>471</v>
      </c>
      <c r="B244" s="62" t="s">
        <v>573</v>
      </c>
      <c r="C244" s="75" t="s">
        <v>574</v>
      </c>
      <c r="D244" s="64">
        <v>0.56327066400000003</v>
      </c>
      <c r="E244" s="64">
        <v>0</v>
      </c>
      <c r="F244" s="64">
        <f t="shared" si="75"/>
        <v>0.56327066400000003</v>
      </c>
      <c r="G244" s="64">
        <f t="shared" si="76"/>
        <v>0.56327066400000003</v>
      </c>
      <c r="H244" s="64">
        <f t="shared" si="76"/>
        <v>0.52835880000000013</v>
      </c>
      <c r="I244" s="64">
        <v>0</v>
      </c>
      <c r="J244" s="64">
        <v>0</v>
      </c>
      <c r="K244" s="64">
        <v>0.56327066400000003</v>
      </c>
      <c r="L244" s="64">
        <v>0</v>
      </c>
      <c r="M244" s="64">
        <v>0</v>
      </c>
      <c r="N244" s="64">
        <v>0.52835880000000013</v>
      </c>
      <c r="O244" s="82">
        <v>0</v>
      </c>
      <c r="P244" s="64">
        <v>0</v>
      </c>
      <c r="Q244" s="64">
        <f t="shared" si="77"/>
        <v>3.4911863999999904E-2</v>
      </c>
      <c r="R244" s="64">
        <f t="shared" si="78"/>
        <v>-3.4911863999999904E-2</v>
      </c>
      <c r="S244" s="66">
        <f t="shared" si="79"/>
        <v>-6.1980618255666697E-2</v>
      </c>
      <c r="T244" s="67" t="s">
        <v>32</v>
      </c>
      <c r="U244" s="6"/>
      <c r="V244" s="68"/>
      <c r="W244" s="69"/>
      <c r="X244" s="54"/>
      <c r="Y244" s="54"/>
      <c r="Z244" s="54"/>
      <c r="AA244" s="5"/>
      <c r="AB244" s="55"/>
      <c r="AC244" s="56"/>
      <c r="AD244" s="56"/>
      <c r="AE244" s="56"/>
      <c r="AF244" s="6"/>
      <c r="AG244" s="1"/>
      <c r="AZ244" s="74"/>
    </row>
    <row r="245" spans="1:52" ht="31.5" x14ac:dyDescent="0.25">
      <c r="A245" s="72" t="s">
        <v>471</v>
      </c>
      <c r="B245" s="62" t="s">
        <v>575</v>
      </c>
      <c r="C245" s="75" t="s">
        <v>576</v>
      </c>
      <c r="D245" s="64">
        <v>2.1220292879999998</v>
      </c>
      <c r="E245" s="64">
        <v>0</v>
      </c>
      <c r="F245" s="64">
        <f t="shared" si="75"/>
        <v>2.1220292879999998</v>
      </c>
      <c r="G245" s="64">
        <f t="shared" si="76"/>
        <v>2.1220292879999998</v>
      </c>
      <c r="H245" s="64">
        <f t="shared" si="76"/>
        <v>1.9905048000000001</v>
      </c>
      <c r="I245" s="64">
        <v>0</v>
      </c>
      <c r="J245" s="64">
        <v>0</v>
      </c>
      <c r="K245" s="64">
        <v>2.1220292879999998</v>
      </c>
      <c r="L245" s="64">
        <v>0</v>
      </c>
      <c r="M245" s="64">
        <v>0</v>
      </c>
      <c r="N245" s="64">
        <v>1.9905048000000001</v>
      </c>
      <c r="O245" s="82">
        <v>0</v>
      </c>
      <c r="P245" s="64">
        <v>0</v>
      </c>
      <c r="Q245" s="64">
        <f t="shared" si="77"/>
        <v>0.13152448799999972</v>
      </c>
      <c r="R245" s="64">
        <f t="shared" si="78"/>
        <v>-0.13152448799999972</v>
      </c>
      <c r="S245" s="66">
        <f t="shared" si="79"/>
        <v>-6.1980524370594703E-2</v>
      </c>
      <c r="T245" s="67" t="s">
        <v>32</v>
      </c>
      <c r="U245" s="6"/>
      <c r="V245" s="68"/>
      <c r="W245" s="69"/>
      <c r="X245" s="54"/>
      <c r="Y245" s="54"/>
      <c r="Z245" s="54"/>
      <c r="AA245" s="5"/>
      <c r="AB245" s="55"/>
      <c r="AC245" s="56"/>
      <c r="AD245" s="56"/>
      <c r="AE245" s="56"/>
      <c r="AF245" s="6"/>
      <c r="AG245" s="1"/>
      <c r="AZ245" s="74"/>
    </row>
    <row r="246" spans="1:52" ht="47.25" x14ac:dyDescent="0.25">
      <c r="A246" s="72" t="s">
        <v>471</v>
      </c>
      <c r="B246" s="62" t="s">
        <v>577</v>
      </c>
      <c r="C246" s="75" t="s">
        <v>578</v>
      </c>
      <c r="D246" s="64">
        <v>8.4</v>
      </c>
      <c r="E246" s="64">
        <v>0</v>
      </c>
      <c r="F246" s="64">
        <f t="shared" si="75"/>
        <v>8.4</v>
      </c>
      <c r="G246" s="64">
        <f t="shared" si="76"/>
        <v>8.4</v>
      </c>
      <c r="H246" s="64">
        <f t="shared" si="76"/>
        <v>8.4</v>
      </c>
      <c r="I246" s="64">
        <v>8.4</v>
      </c>
      <c r="J246" s="64">
        <v>8.4</v>
      </c>
      <c r="K246" s="64">
        <v>0</v>
      </c>
      <c r="L246" s="81">
        <v>0</v>
      </c>
      <c r="M246" s="64">
        <v>0</v>
      </c>
      <c r="N246" s="81">
        <v>0</v>
      </c>
      <c r="O246" s="81">
        <v>0</v>
      </c>
      <c r="P246" s="81">
        <v>0</v>
      </c>
      <c r="Q246" s="64">
        <f t="shared" si="77"/>
        <v>0</v>
      </c>
      <c r="R246" s="64">
        <f t="shared" si="78"/>
        <v>0</v>
      </c>
      <c r="S246" s="66">
        <f t="shared" si="79"/>
        <v>0</v>
      </c>
      <c r="T246" s="67" t="s">
        <v>32</v>
      </c>
      <c r="U246" s="6"/>
      <c r="V246" s="68"/>
      <c r="W246" s="69"/>
      <c r="X246" s="54"/>
      <c r="Y246" s="54"/>
      <c r="Z246" s="54"/>
      <c r="AA246" s="5"/>
      <c r="AB246" s="55"/>
      <c r="AC246" s="56"/>
      <c r="AD246" s="56"/>
      <c r="AE246" s="56"/>
      <c r="AF246" s="6"/>
      <c r="AG246" s="1"/>
      <c r="AZ246" s="74"/>
    </row>
    <row r="247" spans="1:52" ht="47.25" x14ac:dyDescent="0.25">
      <c r="A247" s="72" t="s">
        <v>471</v>
      </c>
      <c r="B247" s="62" t="s">
        <v>579</v>
      </c>
      <c r="C247" s="75" t="s">
        <v>580</v>
      </c>
      <c r="D247" s="64" t="s">
        <v>32</v>
      </c>
      <c r="E247" s="64" t="s">
        <v>32</v>
      </c>
      <c r="F247" s="64" t="s">
        <v>32</v>
      </c>
      <c r="G247" s="64" t="s">
        <v>32</v>
      </c>
      <c r="H247" s="64">
        <f t="shared" ref="H247:H310" si="80">J247+L247+N247+P247</f>
        <v>6.8159999999999998</v>
      </c>
      <c r="I247" s="64" t="s">
        <v>32</v>
      </c>
      <c r="J247" s="64">
        <v>6.8159999999999998</v>
      </c>
      <c r="K247" s="64" t="s">
        <v>32</v>
      </c>
      <c r="L247" s="81">
        <v>0</v>
      </c>
      <c r="M247" s="64" t="s">
        <v>32</v>
      </c>
      <c r="N247" s="81">
        <v>0</v>
      </c>
      <c r="O247" s="81" t="s">
        <v>32</v>
      </c>
      <c r="P247" s="81">
        <v>0</v>
      </c>
      <c r="Q247" s="64" t="s">
        <v>32</v>
      </c>
      <c r="R247" s="64" t="s">
        <v>32</v>
      </c>
      <c r="S247" s="66" t="s">
        <v>32</v>
      </c>
      <c r="T247" s="67" t="s">
        <v>581</v>
      </c>
      <c r="U247" s="6"/>
      <c r="V247" s="68"/>
      <c r="W247" s="69"/>
      <c r="X247" s="54"/>
      <c r="Y247" s="54"/>
      <c r="Z247" s="54"/>
      <c r="AA247" s="5"/>
      <c r="AB247" s="55"/>
      <c r="AC247" s="56"/>
      <c r="AD247" s="56"/>
      <c r="AE247" s="56"/>
      <c r="AF247" s="6"/>
      <c r="AG247" s="1"/>
      <c r="AZ247" s="74"/>
    </row>
    <row r="248" spans="1:52" x14ac:dyDescent="0.25">
      <c r="A248" s="72" t="s">
        <v>471</v>
      </c>
      <c r="B248" s="62" t="s">
        <v>582</v>
      </c>
      <c r="C248" s="75" t="s">
        <v>583</v>
      </c>
      <c r="D248" s="64">
        <v>21.902411004000001</v>
      </c>
      <c r="E248" s="64">
        <v>0</v>
      </c>
      <c r="F248" s="64">
        <f t="shared" ref="F248:F311" si="81">D248-E248</f>
        <v>21.902411004000001</v>
      </c>
      <c r="G248" s="64">
        <f t="shared" ref="G248:H311" si="82">I248+K248+M248+O248</f>
        <v>21.902411004000001</v>
      </c>
      <c r="H248" s="64">
        <f t="shared" si="80"/>
        <v>20.8686218</v>
      </c>
      <c r="I248" s="64">
        <v>0</v>
      </c>
      <c r="J248" s="64">
        <v>0</v>
      </c>
      <c r="K248" s="64">
        <v>21.902411004000001</v>
      </c>
      <c r="L248" s="81">
        <v>19.830621799999999</v>
      </c>
      <c r="M248" s="64">
        <v>0</v>
      </c>
      <c r="N248" s="81">
        <v>1.038</v>
      </c>
      <c r="O248" s="81">
        <v>0</v>
      </c>
      <c r="P248" s="81">
        <v>0</v>
      </c>
      <c r="Q248" s="64">
        <f t="shared" ref="Q248:Q311" si="83">F248-H248</f>
        <v>1.0337892040000014</v>
      </c>
      <c r="R248" s="64">
        <f t="shared" si="78"/>
        <v>-1.0337892040000014</v>
      </c>
      <c r="S248" s="66">
        <f t="shared" si="79"/>
        <v>-4.7199790187993557E-2</v>
      </c>
      <c r="T248" s="67" t="s">
        <v>32</v>
      </c>
      <c r="U248" s="6"/>
      <c r="V248" s="68"/>
      <c r="W248" s="69"/>
      <c r="X248" s="54"/>
      <c r="Y248" s="54"/>
      <c r="Z248" s="54"/>
      <c r="AA248" s="5"/>
      <c r="AB248" s="55"/>
      <c r="AC248" s="56"/>
      <c r="AD248" s="56"/>
      <c r="AE248" s="56"/>
      <c r="AF248" s="6"/>
      <c r="AG248" s="1"/>
      <c r="AZ248" s="74"/>
    </row>
    <row r="249" spans="1:52" ht="47.25" x14ac:dyDescent="0.25">
      <c r="A249" s="72" t="s">
        <v>471</v>
      </c>
      <c r="B249" s="62" t="s">
        <v>584</v>
      </c>
      <c r="C249" s="75" t="s">
        <v>585</v>
      </c>
      <c r="D249" s="64" t="s">
        <v>32</v>
      </c>
      <c r="E249" s="64" t="s">
        <v>32</v>
      </c>
      <c r="F249" s="64" t="s">
        <v>32</v>
      </c>
      <c r="G249" s="64" t="s">
        <v>32</v>
      </c>
      <c r="H249" s="64">
        <f t="shared" si="80"/>
        <v>9.8759999999999994</v>
      </c>
      <c r="I249" s="64" t="s">
        <v>32</v>
      </c>
      <c r="J249" s="64">
        <v>9.8759999999999994</v>
      </c>
      <c r="K249" s="64" t="s">
        <v>32</v>
      </c>
      <c r="L249" s="81">
        <v>0</v>
      </c>
      <c r="M249" s="64" t="s">
        <v>32</v>
      </c>
      <c r="N249" s="81">
        <v>0</v>
      </c>
      <c r="O249" s="81" t="s">
        <v>32</v>
      </c>
      <c r="P249" s="81">
        <v>0</v>
      </c>
      <c r="Q249" s="64" t="s">
        <v>32</v>
      </c>
      <c r="R249" s="64" t="s">
        <v>32</v>
      </c>
      <c r="S249" s="66" t="s">
        <v>32</v>
      </c>
      <c r="T249" s="67" t="s">
        <v>581</v>
      </c>
      <c r="U249" s="6"/>
      <c r="V249" s="68"/>
      <c r="W249" s="69"/>
      <c r="X249" s="54"/>
      <c r="Y249" s="54"/>
      <c r="Z249" s="54"/>
      <c r="AA249" s="5"/>
      <c r="AB249" s="55"/>
      <c r="AC249" s="56"/>
      <c r="AD249" s="56"/>
      <c r="AE249" s="56"/>
      <c r="AF249" s="6"/>
      <c r="AG249" s="1"/>
      <c r="AZ249" s="74"/>
    </row>
    <row r="250" spans="1:52" ht="31.5" x14ac:dyDescent="0.25">
      <c r="A250" s="72" t="s">
        <v>471</v>
      </c>
      <c r="B250" s="62" t="s">
        <v>586</v>
      </c>
      <c r="C250" s="75" t="s">
        <v>587</v>
      </c>
      <c r="D250" s="64">
        <v>0.378</v>
      </c>
      <c r="E250" s="64">
        <v>0.378</v>
      </c>
      <c r="F250" s="64">
        <f t="shared" si="81"/>
        <v>0</v>
      </c>
      <c r="G250" s="64">
        <f t="shared" si="82"/>
        <v>0</v>
      </c>
      <c r="H250" s="64">
        <f t="shared" si="80"/>
        <v>0</v>
      </c>
      <c r="I250" s="64">
        <v>0</v>
      </c>
      <c r="J250" s="64">
        <v>0</v>
      </c>
      <c r="K250" s="64">
        <v>0</v>
      </c>
      <c r="L250" s="81">
        <v>0</v>
      </c>
      <c r="M250" s="64">
        <v>0</v>
      </c>
      <c r="N250" s="81">
        <v>0</v>
      </c>
      <c r="O250" s="81">
        <v>0</v>
      </c>
      <c r="P250" s="81">
        <v>0</v>
      </c>
      <c r="Q250" s="64">
        <f t="shared" si="83"/>
        <v>0</v>
      </c>
      <c r="R250" s="64">
        <f t="shared" si="78"/>
        <v>0</v>
      </c>
      <c r="S250" s="66">
        <v>0</v>
      </c>
      <c r="T250" s="67" t="s">
        <v>32</v>
      </c>
      <c r="U250" s="6"/>
      <c r="V250" s="68"/>
      <c r="W250" s="6"/>
      <c r="X250" s="54"/>
      <c r="Y250" s="54"/>
      <c r="Z250" s="54"/>
      <c r="AA250" s="5"/>
      <c r="AB250" s="55"/>
      <c r="AC250" s="56"/>
      <c r="AD250" s="56"/>
      <c r="AE250" s="56"/>
      <c r="AF250" s="6"/>
      <c r="AG250" s="1"/>
      <c r="AZ250" s="74"/>
    </row>
    <row r="251" spans="1:52" ht="63" x14ac:dyDescent="0.25">
      <c r="A251" s="72" t="s">
        <v>471</v>
      </c>
      <c r="B251" s="62" t="s">
        <v>588</v>
      </c>
      <c r="C251" s="75" t="s">
        <v>589</v>
      </c>
      <c r="D251" s="64">
        <v>0.20800320000000003</v>
      </c>
      <c r="E251" s="64">
        <v>0</v>
      </c>
      <c r="F251" s="64">
        <f t="shared" si="81"/>
        <v>0.20800320000000003</v>
      </c>
      <c r="G251" s="64">
        <f t="shared" si="82"/>
        <v>0.20800320000000003</v>
      </c>
      <c r="H251" s="64">
        <f t="shared" si="80"/>
        <v>0.20800320000000003</v>
      </c>
      <c r="I251" s="64">
        <v>0.20800320000000003</v>
      </c>
      <c r="J251" s="64">
        <v>0.20800320000000003</v>
      </c>
      <c r="K251" s="64">
        <v>0</v>
      </c>
      <c r="L251" s="81">
        <v>0</v>
      </c>
      <c r="M251" s="64">
        <v>0</v>
      </c>
      <c r="N251" s="81">
        <v>0</v>
      </c>
      <c r="O251" s="81">
        <v>0</v>
      </c>
      <c r="P251" s="81">
        <v>0</v>
      </c>
      <c r="Q251" s="64">
        <f t="shared" si="83"/>
        <v>0</v>
      </c>
      <c r="R251" s="64">
        <f t="shared" si="78"/>
        <v>0</v>
      </c>
      <c r="S251" s="66">
        <f t="shared" si="79"/>
        <v>0</v>
      </c>
      <c r="T251" s="67" t="s">
        <v>32</v>
      </c>
      <c r="U251" s="6"/>
      <c r="V251" s="68"/>
      <c r="W251" s="69"/>
      <c r="X251" s="54"/>
      <c r="Y251" s="54"/>
      <c r="Z251" s="54"/>
      <c r="AA251" s="5"/>
      <c r="AB251" s="55"/>
      <c r="AC251" s="56"/>
      <c r="AD251" s="56"/>
      <c r="AE251" s="56"/>
      <c r="AF251" s="6"/>
      <c r="AG251" s="1"/>
      <c r="AZ251" s="74"/>
    </row>
    <row r="252" spans="1:52" ht="63" x14ac:dyDescent="0.25">
      <c r="A252" s="72" t="s">
        <v>471</v>
      </c>
      <c r="B252" s="62" t="s">
        <v>590</v>
      </c>
      <c r="C252" s="75" t="s">
        <v>591</v>
      </c>
      <c r="D252" s="64" t="s">
        <v>32</v>
      </c>
      <c r="E252" s="64" t="s">
        <v>32</v>
      </c>
      <c r="F252" s="64" t="s">
        <v>32</v>
      </c>
      <c r="G252" s="64" t="s">
        <v>32</v>
      </c>
      <c r="H252" s="64">
        <f t="shared" si="80"/>
        <v>0.6048</v>
      </c>
      <c r="I252" s="64" t="s">
        <v>32</v>
      </c>
      <c r="J252" s="64">
        <v>0.6048</v>
      </c>
      <c r="K252" s="64" t="s">
        <v>32</v>
      </c>
      <c r="L252" s="81">
        <v>0</v>
      </c>
      <c r="M252" s="64" t="s">
        <v>32</v>
      </c>
      <c r="N252" s="81">
        <v>0</v>
      </c>
      <c r="O252" s="81" t="s">
        <v>32</v>
      </c>
      <c r="P252" s="81">
        <v>0</v>
      </c>
      <c r="Q252" s="64" t="s">
        <v>32</v>
      </c>
      <c r="R252" s="64" t="s">
        <v>32</v>
      </c>
      <c r="S252" s="66" t="s">
        <v>32</v>
      </c>
      <c r="T252" s="67" t="s">
        <v>592</v>
      </c>
      <c r="U252" s="6"/>
      <c r="V252" s="68"/>
      <c r="W252" s="69"/>
      <c r="X252" s="54"/>
      <c r="Y252" s="54"/>
      <c r="Z252" s="54"/>
      <c r="AA252" s="5"/>
      <c r="AB252" s="55"/>
      <c r="AC252" s="56"/>
      <c r="AD252" s="56"/>
      <c r="AE252" s="56"/>
      <c r="AF252" s="6"/>
      <c r="AG252" s="1"/>
      <c r="AZ252" s="74"/>
    </row>
    <row r="253" spans="1:52" ht="31.5" x14ac:dyDescent="0.25">
      <c r="A253" s="72" t="s">
        <v>471</v>
      </c>
      <c r="B253" s="62" t="s">
        <v>593</v>
      </c>
      <c r="C253" s="75" t="s">
        <v>594</v>
      </c>
      <c r="D253" s="64">
        <v>3.6001560000000001</v>
      </c>
      <c r="E253" s="64">
        <v>1.8000780000000001</v>
      </c>
      <c r="F253" s="64">
        <f t="shared" si="81"/>
        <v>1.8000780000000001</v>
      </c>
      <c r="G253" s="64">
        <f t="shared" si="82"/>
        <v>1.8000780000000001</v>
      </c>
      <c r="H253" s="64">
        <f t="shared" si="80"/>
        <v>1.8000780000000001</v>
      </c>
      <c r="I253" s="64">
        <v>1.8000780000000001</v>
      </c>
      <c r="J253" s="64">
        <v>1.8000780000000001</v>
      </c>
      <c r="K253" s="64">
        <v>0</v>
      </c>
      <c r="L253" s="81">
        <v>0</v>
      </c>
      <c r="M253" s="64">
        <v>0</v>
      </c>
      <c r="N253" s="81">
        <v>0</v>
      </c>
      <c r="O253" s="81">
        <v>0</v>
      </c>
      <c r="P253" s="81">
        <v>0</v>
      </c>
      <c r="Q253" s="64">
        <f t="shared" si="83"/>
        <v>0</v>
      </c>
      <c r="R253" s="64">
        <f t="shared" si="78"/>
        <v>0</v>
      </c>
      <c r="S253" s="66">
        <f t="shared" si="79"/>
        <v>0</v>
      </c>
      <c r="T253" s="67" t="s">
        <v>32</v>
      </c>
      <c r="U253" s="6"/>
      <c r="V253" s="68"/>
      <c r="W253" s="69"/>
      <c r="X253" s="54"/>
      <c r="Y253" s="54"/>
      <c r="Z253" s="54"/>
      <c r="AA253" s="5"/>
      <c r="AB253" s="55"/>
      <c r="AC253" s="56"/>
      <c r="AD253" s="56"/>
      <c r="AE253" s="56"/>
      <c r="AF253" s="6"/>
      <c r="AG253" s="1"/>
      <c r="AZ253" s="74"/>
    </row>
    <row r="254" spans="1:52" ht="31.5" x14ac:dyDescent="0.25">
      <c r="A254" s="72" t="s">
        <v>471</v>
      </c>
      <c r="B254" s="62" t="s">
        <v>595</v>
      </c>
      <c r="C254" s="75" t="s">
        <v>596</v>
      </c>
      <c r="D254" s="64">
        <v>11.639999995999998</v>
      </c>
      <c r="E254" s="64">
        <v>0</v>
      </c>
      <c r="F254" s="64">
        <f t="shared" si="81"/>
        <v>11.639999995999998</v>
      </c>
      <c r="G254" s="64">
        <f t="shared" si="82"/>
        <v>11.64</v>
      </c>
      <c r="H254" s="64">
        <f t="shared" si="80"/>
        <v>11.64</v>
      </c>
      <c r="I254" s="64">
        <v>11.64</v>
      </c>
      <c r="J254" s="64">
        <v>0</v>
      </c>
      <c r="K254" s="64">
        <v>0</v>
      </c>
      <c r="L254" s="81">
        <v>11.64</v>
      </c>
      <c r="M254" s="64">
        <v>0</v>
      </c>
      <c r="N254" s="81">
        <v>0</v>
      </c>
      <c r="O254" s="81">
        <v>0</v>
      </c>
      <c r="P254" s="81">
        <v>0</v>
      </c>
      <c r="Q254" s="64">
        <f t="shared" si="83"/>
        <v>-4.0000021073183234E-9</v>
      </c>
      <c r="R254" s="64">
        <f t="shared" si="78"/>
        <v>0</v>
      </c>
      <c r="S254" s="66">
        <f t="shared" si="79"/>
        <v>0</v>
      </c>
      <c r="T254" s="67" t="s">
        <v>32</v>
      </c>
      <c r="U254" s="6"/>
      <c r="V254" s="68"/>
      <c r="W254" s="69"/>
      <c r="X254" s="54"/>
      <c r="Y254" s="54"/>
      <c r="Z254" s="54"/>
      <c r="AA254" s="5"/>
      <c r="AB254" s="55"/>
      <c r="AC254" s="56"/>
      <c r="AD254" s="56"/>
      <c r="AE254" s="56"/>
      <c r="AF254" s="6"/>
      <c r="AG254" s="1"/>
      <c r="AZ254" s="74"/>
    </row>
    <row r="255" spans="1:52" ht="31.5" x14ac:dyDescent="0.25">
      <c r="A255" s="72" t="s">
        <v>471</v>
      </c>
      <c r="B255" s="62" t="s">
        <v>597</v>
      </c>
      <c r="C255" s="75" t="s">
        <v>598</v>
      </c>
      <c r="D255" s="64">
        <v>2.2400015999999998</v>
      </c>
      <c r="E255" s="64">
        <v>0</v>
      </c>
      <c r="F255" s="64">
        <f t="shared" si="81"/>
        <v>2.2400015999999998</v>
      </c>
      <c r="G255" s="64">
        <f t="shared" si="82"/>
        <v>2.2400015999999998</v>
      </c>
      <c r="H255" s="64">
        <f t="shared" si="80"/>
        <v>2.2400016000000003</v>
      </c>
      <c r="I255" s="64">
        <v>2.2400015999999998</v>
      </c>
      <c r="J255" s="64">
        <v>2.2400016000000003</v>
      </c>
      <c r="K255" s="64">
        <v>0</v>
      </c>
      <c r="L255" s="81">
        <v>0</v>
      </c>
      <c r="M255" s="64">
        <v>0</v>
      </c>
      <c r="N255" s="81">
        <v>0</v>
      </c>
      <c r="O255" s="81">
        <v>0</v>
      </c>
      <c r="P255" s="81">
        <v>0</v>
      </c>
      <c r="Q255" s="64">
        <f t="shared" si="83"/>
        <v>0</v>
      </c>
      <c r="R255" s="64">
        <f t="shared" si="78"/>
        <v>0</v>
      </c>
      <c r="S255" s="66">
        <f t="shared" si="79"/>
        <v>0</v>
      </c>
      <c r="T255" s="67" t="s">
        <v>32</v>
      </c>
      <c r="U255" s="6"/>
      <c r="V255" s="68"/>
      <c r="W255" s="69"/>
      <c r="X255" s="54"/>
      <c r="Y255" s="54"/>
      <c r="Z255" s="54"/>
      <c r="AA255" s="5"/>
      <c r="AB255" s="55"/>
      <c r="AC255" s="56"/>
      <c r="AD255" s="56"/>
      <c r="AE255" s="56"/>
      <c r="AF255" s="6"/>
      <c r="AG255" s="1"/>
      <c r="AZ255" s="74"/>
    </row>
    <row r="256" spans="1:52" ht="31.5" x14ac:dyDescent="0.25">
      <c r="A256" s="72" t="s">
        <v>471</v>
      </c>
      <c r="B256" s="62" t="s">
        <v>599</v>
      </c>
      <c r="C256" s="75" t="s">
        <v>600</v>
      </c>
      <c r="D256" s="64">
        <v>3.8039999999999998</v>
      </c>
      <c r="E256" s="64">
        <v>0</v>
      </c>
      <c r="F256" s="64">
        <f t="shared" si="81"/>
        <v>3.8039999999999998</v>
      </c>
      <c r="G256" s="64">
        <f t="shared" si="82"/>
        <v>3.8039999999999998</v>
      </c>
      <c r="H256" s="64">
        <f t="shared" si="80"/>
        <v>3.8039999999999998</v>
      </c>
      <c r="I256" s="64">
        <v>3.8039999999999998</v>
      </c>
      <c r="J256" s="64">
        <v>3.8039999999999998</v>
      </c>
      <c r="K256" s="64">
        <v>0</v>
      </c>
      <c r="L256" s="81">
        <v>0</v>
      </c>
      <c r="M256" s="64">
        <v>0</v>
      </c>
      <c r="N256" s="81">
        <v>0</v>
      </c>
      <c r="O256" s="81">
        <v>0</v>
      </c>
      <c r="P256" s="81">
        <v>0</v>
      </c>
      <c r="Q256" s="64">
        <f t="shared" si="83"/>
        <v>0</v>
      </c>
      <c r="R256" s="64">
        <f t="shared" si="78"/>
        <v>0</v>
      </c>
      <c r="S256" s="66">
        <f t="shared" si="79"/>
        <v>0</v>
      </c>
      <c r="T256" s="67" t="s">
        <v>32</v>
      </c>
      <c r="U256" s="6"/>
      <c r="V256" s="68"/>
      <c r="W256" s="69"/>
      <c r="X256" s="54"/>
      <c r="Y256" s="54"/>
      <c r="Z256" s="54"/>
      <c r="AA256" s="5"/>
      <c r="AB256" s="55"/>
      <c r="AC256" s="56"/>
      <c r="AD256" s="56"/>
      <c r="AE256" s="56"/>
      <c r="AF256" s="6"/>
      <c r="AG256" s="1"/>
      <c r="AZ256" s="74"/>
    </row>
    <row r="257" spans="1:52" ht="33" customHeight="1" x14ac:dyDescent="0.25">
      <c r="A257" s="72" t="s">
        <v>471</v>
      </c>
      <c r="B257" s="62" t="s">
        <v>601</v>
      </c>
      <c r="C257" s="75" t="s">
        <v>602</v>
      </c>
      <c r="D257" s="64">
        <v>7.9791833280000004</v>
      </c>
      <c r="E257" s="64">
        <v>0</v>
      </c>
      <c r="F257" s="64">
        <f t="shared" si="81"/>
        <v>7.9791833280000004</v>
      </c>
      <c r="G257" s="64">
        <f t="shared" si="82"/>
        <v>7.9791833280000004</v>
      </c>
      <c r="H257" s="64">
        <f t="shared" si="80"/>
        <v>7.9791833299999997</v>
      </c>
      <c r="I257" s="64">
        <v>7.9791833280000004</v>
      </c>
      <c r="J257" s="64">
        <v>7.9791833299999997</v>
      </c>
      <c r="K257" s="64">
        <v>0</v>
      </c>
      <c r="L257" s="81">
        <v>0</v>
      </c>
      <c r="M257" s="64">
        <v>0</v>
      </c>
      <c r="N257" s="81">
        <v>0</v>
      </c>
      <c r="O257" s="81">
        <v>0</v>
      </c>
      <c r="P257" s="81">
        <v>0</v>
      </c>
      <c r="Q257" s="64">
        <f t="shared" si="83"/>
        <v>-1.9999992773023223E-9</v>
      </c>
      <c r="R257" s="64">
        <f t="shared" si="78"/>
        <v>1.9999992773023223E-9</v>
      </c>
      <c r="S257" s="66">
        <f t="shared" si="79"/>
        <v>2.5065212755346309E-10</v>
      </c>
      <c r="T257" s="67" t="s">
        <v>32</v>
      </c>
      <c r="U257" s="6"/>
      <c r="V257" s="68"/>
      <c r="W257" s="69"/>
      <c r="X257" s="54"/>
      <c r="Y257" s="54"/>
      <c r="Z257" s="54"/>
      <c r="AA257" s="5"/>
      <c r="AB257" s="55"/>
      <c r="AC257" s="56"/>
      <c r="AD257" s="56"/>
      <c r="AE257" s="56"/>
      <c r="AF257" s="6"/>
      <c r="AG257" s="1"/>
      <c r="AZ257" s="74"/>
    </row>
    <row r="258" spans="1:52" ht="45" customHeight="1" x14ac:dyDescent="0.25">
      <c r="A258" s="87" t="s">
        <v>471</v>
      </c>
      <c r="B258" s="88" t="s">
        <v>603</v>
      </c>
      <c r="C258" s="89" t="s">
        <v>604</v>
      </c>
      <c r="D258" s="64">
        <v>2.1433499999999999</v>
      </c>
      <c r="E258" s="64">
        <v>0</v>
      </c>
      <c r="F258" s="64">
        <f t="shared" si="81"/>
        <v>2.1433499999999999</v>
      </c>
      <c r="G258" s="64">
        <f t="shared" si="82"/>
        <v>2.1433499999999999</v>
      </c>
      <c r="H258" s="64">
        <f t="shared" si="80"/>
        <v>2.1433499999999999</v>
      </c>
      <c r="I258" s="64">
        <v>2.1433499999999999</v>
      </c>
      <c r="J258" s="64">
        <v>0</v>
      </c>
      <c r="K258" s="64">
        <v>0</v>
      </c>
      <c r="L258" s="81">
        <v>2.1433499999999999</v>
      </c>
      <c r="M258" s="64">
        <v>0</v>
      </c>
      <c r="N258" s="81">
        <v>0</v>
      </c>
      <c r="O258" s="81">
        <v>0</v>
      </c>
      <c r="P258" s="81">
        <v>0</v>
      </c>
      <c r="Q258" s="64">
        <f t="shared" si="83"/>
        <v>0</v>
      </c>
      <c r="R258" s="64">
        <f t="shared" si="78"/>
        <v>0</v>
      </c>
      <c r="S258" s="66">
        <f t="shared" si="79"/>
        <v>0</v>
      </c>
      <c r="T258" s="67" t="s">
        <v>32</v>
      </c>
      <c r="U258" s="6"/>
      <c r="V258" s="68"/>
      <c r="W258" s="69"/>
      <c r="X258" s="54"/>
      <c r="Y258" s="54"/>
      <c r="Z258" s="54"/>
      <c r="AA258" s="5"/>
      <c r="AB258" s="55"/>
      <c r="AC258" s="56"/>
      <c r="AD258" s="56"/>
      <c r="AE258" s="56"/>
      <c r="AF258" s="6"/>
      <c r="AG258" s="1"/>
      <c r="AZ258" s="74"/>
    </row>
    <row r="259" spans="1:52" ht="50.25" customHeight="1" x14ac:dyDescent="0.25">
      <c r="A259" s="87" t="s">
        <v>471</v>
      </c>
      <c r="B259" s="88" t="s">
        <v>605</v>
      </c>
      <c r="C259" s="89" t="s">
        <v>606</v>
      </c>
      <c r="D259" s="64">
        <v>1.0299599999999998</v>
      </c>
      <c r="E259" s="64">
        <v>0</v>
      </c>
      <c r="F259" s="64">
        <f t="shared" si="81"/>
        <v>1.0299599999999998</v>
      </c>
      <c r="G259" s="64">
        <f t="shared" si="82"/>
        <v>1.0299599999999998</v>
      </c>
      <c r="H259" s="64">
        <f t="shared" si="80"/>
        <v>1.02996</v>
      </c>
      <c r="I259" s="64">
        <v>1.0299599999999998</v>
      </c>
      <c r="J259" s="64">
        <v>0</v>
      </c>
      <c r="K259" s="64">
        <v>0</v>
      </c>
      <c r="L259" s="81">
        <v>1.02996</v>
      </c>
      <c r="M259" s="64">
        <v>0</v>
      </c>
      <c r="N259" s="81">
        <v>0</v>
      </c>
      <c r="O259" s="81">
        <v>0</v>
      </c>
      <c r="P259" s="81">
        <v>0</v>
      </c>
      <c r="Q259" s="64">
        <f t="shared" si="83"/>
        <v>0</v>
      </c>
      <c r="R259" s="64">
        <f t="shared" si="78"/>
        <v>0</v>
      </c>
      <c r="S259" s="66">
        <f t="shared" si="79"/>
        <v>0</v>
      </c>
      <c r="T259" s="67" t="s">
        <v>32</v>
      </c>
      <c r="U259" s="6"/>
      <c r="V259" s="68"/>
      <c r="W259" s="69"/>
      <c r="X259" s="54"/>
      <c r="Y259" s="54"/>
      <c r="Z259" s="54"/>
      <c r="AA259" s="5"/>
      <c r="AB259" s="55"/>
      <c r="AC259" s="56"/>
      <c r="AD259" s="56"/>
      <c r="AE259" s="56"/>
      <c r="AF259" s="6"/>
      <c r="AG259" s="1"/>
      <c r="AZ259" s="74"/>
    </row>
    <row r="260" spans="1:52" ht="63" x14ac:dyDescent="0.25">
      <c r="A260" s="72" t="s">
        <v>471</v>
      </c>
      <c r="B260" s="62" t="s">
        <v>607</v>
      </c>
      <c r="C260" s="75" t="s">
        <v>608</v>
      </c>
      <c r="D260" s="64">
        <v>84.425999999999988</v>
      </c>
      <c r="E260" s="64">
        <v>23.898</v>
      </c>
      <c r="F260" s="64">
        <f t="shared" si="81"/>
        <v>60.527999999999992</v>
      </c>
      <c r="G260" s="64">
        <f t="shared" si="82"/>
        <v>9.4079999999999995</v>
      </c>
      <c r="H260" s="64">
        <f t="shared" si="80"/>
        <v>75.671999999999997</v>
      </c>
      <c r="I260" s="64">
        <v>0</v>
      </c>
      <c r="J260" s="64">
        <v>0</v>
      </c>
      <c r="K260" s="64">
        <v>1.56</v>
      </c>
      <c r="L260" s="64">
        <v>1.56</v>
      </c>
      <c r="M260" s="64">
        <v>0</v>
      </c>
      <c r="N260" s="64">
        <v>0</v>
      </c>
      <c r="O260" s="64">
        <v>7.8479999999999999</v>
      </c>
      <c r="P260" s="64">
        <v>74.111999999999995</v>
      </c>
      <c r="Q260" s="64">
        <f t="shared" si="83"/>
        <v>-15.144000000000005</v>
      </c>
      <c r="R260" s="64">
        <f t="shared" si="78"/>
        <v>66.263999999999996</v>
      </c>
      <c r="S260" s="66">
        <f t="shared" si="79"/>
        <v>7.0433673469387754</v>
      </c>
      <c r="T260" s="67" t="s">
        <v>609</v>
      </c>
      <c r="U260" s="6"/>
      <c r="V260" s="68"/>
      <c r="W260" s="69"/>
      <c r="X260" s="54"/>
      <c r="Y260" s="54"/>
      <c r="Z260" s="54"/>
      <c r="AA260" s="5"/>
      <c r="AB260" s="55"/>
      <c r="AC260" s="56"/>
      <c r="AD260" s="56"/>
      <c r="AE260" s="56"/>
      <c r="AF260" s="6"/>
      <c r="AG260" s="1"/>
      <c r="AZ260" s="74"/>
    </row>
    <row r="261" spans="1:52" ht="47.25" x14ac:dyDescent="0.25">
      <c r="A261" s="72" t="s">
        <v>471</v>
      </c>
      <c r="B261" s="62" t="s">
        <v>610</v>
      </c>
      <c r="C261" s="75" t="s">
        <v>611</v>
      </c>
      <c r="D261" s="64">
        <v>80.399999999999991</v>
      </c>
      <c r="E261" s="64">
        <v>38.94</v>
      </c>
      <c r="F261" s="64">
        <f t="shared" si="81"/>
        <v>41.459999999999994</v>
      </c>
      <c r="G261" s="64">
        <f t="shared" si="82"/>
        <v>27.660000000000004</v>
      </c>
      <c r="H261" s="64">
        <f t="shared" si="80"/>
        <v>27.66</v>
      </c>
      <c r="I261" s="64">
        <v>11.964</v>
      </c>
      <c r="J261" s="64">
        <v>11.964</v>
      </c>
      <c r="K261" s="64">
        <v>5.9039999999999999</v>
      </c>
      <c r="L261" s="64">
        <v>0</v>
      </c>
      <c r="M261" s="64">
        <v>3.3119999999999998</v>
      </c>
      <c r="N261" s="64">
        <v>9.2159999999999993</v>
      </c>
      <c r="O261" s="64">
        <v>6.48</v>
      </c>
      <c r="P261" s="64">
        <v>6.48</v>
      </c>
      <c r="Q261" s="64">
        <f t="shared" si="83"/>
        <v>13.799999999999994</v>
      </c>
      <c r="R261" s="64">
        <f t="shared" si="78"/>
        <v>0</v>
      </c>
      <c r="S261" s="66">
        <f t="shared" si="79"/>
        <v>0</v>
      </c>
      <c r="T261" s="67" t="s">
        <v>32</v>
      </c>
      <c r="U261" s="6"/>
      <c r="V261" s="68"/>
      <c r="W261" s="69"/>
      <c r="X261" s="54"/>
      <c r="Y261" s="54"/>
      <c r="Z261" s="54"/>
      <c r="AA261" s="5"/>
      <c r="AB261" s="55"/>
      <c r="AC261" s="56"/>
      <c r="AD261" s="56"/>
      <c r="AE261" s="56"/>
      <c r="AF261" s="6"/>
      <c r="AG261" s="1"/>
      <c r="AZ261" s="74"/>
    </row>
    <row r="262" spans="1:52" ht="47.25" x14ac:dyDescent="0.25">
      <c r="A262" s="72" t="s">
        <v>471</v>
      </c>
      <c r="B262" s="62" t="s">
        <v>612</v>
      </c>
      <c r="C262" s="75" t="s">
        <v>613</v>
      </c>
      <c r="D262" s="64">
        <v>18</v>
      </c>
      <c r="E262" s="64">
        <v>0.6</v>
      </c>
      <c r="F262" s="64">
        <f t="shared" si="81"/>
        <v>17.399999999999999</v>
      </c>
      <c r="G262" s="64">
        <f t="shared" si="82"/>
        <v>17.400000000000002</v>
      </c>
      <c r="H262" s="64">
        <f t="shared" si="80"/>
        <v>17.399999999999999</v>
      </c>
      <c r="I262" s="64">
        <v>5.7</v>
      </c>
      <c r="J262" s="64">
        <v>5.7</v>
      </c>
      <c r="K262" s="64">
        <v>3.42</v>
      </c>
      <c r="L262" s="81">
        <v>0</v>
      </c>
      <c r="M262" s="64">
        <v>6.66</v>
      </c>
      <c r="N262" s="81">
        <v>3.6</v>
      </c>
      <c r="O262" s="84">
        <v>1.62</v>
      </c>
      <c r="P262" s="81">
        <v>8.1</v>
      </c>
      <c r="Q262" s="64">
        <f t="shared" si="83"/>
        <v>0</v>
      </c>
      <c r="R262" s="64">
        <f t="shared" si="78"/>
        <v>0</v>
      </c>
      <c r="S262" s="66">
        <f t="shared" si="79"/>
        <v>0</v>
      </c>
      <c r="T262" s="67" t="s">
        <v>32</v>
      </c>
      <c r="U262" s="6"/>
      <c r="V262" s="68"/>
      <c r="W262" s="69"/>
      <c r="X262" s="54"/>
      <c r="Y262" s="54"/>
      <c r="Z262" s="54"/>
      <c r="AA262" s="5"/>
      <c r="AB262" s="55"/>
      <c r="AC262" s="56"/>
      <c r="AD262" s="56"/>
      <c r="AE262" s="56"/>
      <c r="AF262" s="6"/>
      <c r="AG262" s="1"/>
      <c r="AZ262" s="74"/>
    </row>
    <row r="263" spans="1:52" ht="81" customHeight="1" x14ac:dyDescent="0.25">
      <c r="A263" s="72" t="s">
        <v>471</v>
      </c>
      <c r="B263" s="62" t="s">
        <v>614</v>
      </c>
      <c r="C263" s="75" t="s">
        <v>615</v>
      </c>
      <c r="D263" s="64">
        <v>0.11118173000000001</v>
      </c>
      <c r="E263" s="64">
        <v>0</v>
      </c>
      <c r="F263" s="64">
        <f t="shared" si="81"/>
        <v>0.11118173000000001</v>
      </c>
      <c r="G263" s="64">
        <f t="shared" si="82"/>
        <v>0.11118173000000001</v>
      </c>
      <c r="H263" s="64">
        <f t="shared" si="80"/>
        <v>0.107</v>
      </c>
      <c r="I263" s="64">
        <v>0.11118173000000001</v>
      </c>
      <c r="J263" s="64">
        <v>0.107</v>
      </c>
      <c r="K263" s="64">
        <v>0</v>
      </c>
      <c r="L263" s="81">
        <v>0</v>
      </c>
      <c r="M263" s="64">
        <v>0</v>
      </c>
      <c r="N263" s="81">
        <v>0</v>
      </c>
      <c r="O263" s="84">
        <v>0</v>
      </c>
      <c r="P263" s="81">
        <v>0</v>
      </c>
      <c r="Q263" s="64">
        <f t="shared" si="83"/>
        <v>4.1817300000000085E-3</v>
      </c>
      <c r="R263" s="64">
        <f t="shared" si="78"/>
        <v>-4.1817300000000085E-3</v>
      </c>
      <c r="S263" s="66">
        <f t="shared" si="79"/>
        <v>-3.7611665153978159E-2</v>
      </c>
      <c r="T263" s="67" t="s">
        <v>32</v>
      </c>
      <c r="U263" s="6"/>
      <c r="V263" s="68"/>
      <c r="W263" s="69"/>
      <c r="X263" s="54"/>
      <c r="Y263" s="54"/>
      <c r="Z263" s="54"/>
      <c r="AA263" s="5"/>
      <c r="AB263" s="55"/>
      <c r="AC263" s="56"/>
      <c r="AD263" s="56"/>
      <c r="AE263" s="56"/>
      <c r="AF263" s="6"/>
      <c r="AG263" s="1"/>
      <c r="AZ263" s="74"/>
    </row>
    <row r="264" spans="1:52" ht="31.5" x14ac:dyDescent="0.25">
      <c r="A264" s="72" t="s">
        <v>471</v>
      </c>
      <c r="B264" s="62" t="s">
        <v>616</v>
      </c>
      <c r="C264" s="75" t="s">
        <v>617</v>
      </c>
      <c r="D264" s="64">
        <v>3.2179184279999999</v>
      </c>
      <c r="E264" s="64">
        <v>0.8538</v>
      </c>
      <c r="F264" s="64">
        <f t="shared" si="81"/>
        <v>2.3641184279999998</v>
      </c>
      <c r="G264" s="64">
        <f t="shared" si="82"/>
        <v>2.3641184274179996</v>
      </c>
      <c r="H264" s="64">
        <f t="shared" si="80"/>
        <v>2.2750666000000002</v>
      </c>
      <c r="I264" s="64">
        <v>0</v>
      </c>
      <c r="J264" s="64">
        <v>1.9900666</v>
      </c>
      <c r="K264" s="64">
        <v>2.3641184274179996</v>
      </c>
      <c r="L264" s="81">
        <v>0.28499999999999998</v>
      </c>
      <c r="M264" s="64">
        <v>0</v>
      </c>
      <c r="N264" s="81">
        <v>0</v>
      </c>
      <c r="O264" s="84">
        <v>0</v>
      </c>
      <c r="P264" s="81">
        <v>0</v>
      </c>
      <c r="Q264" s="64">
        <f t="shared" si="83"/>
        <v>8.9051827999999666E-2</v>
      </c>
      <c r="R264" s="64">
        <f t="shared" si="78"/>
        <v>-8.9051827417999441E-2</v>
      </c>
      <c r="S264" s="66">
        <f t="shared" si="79"/>
        <v>-3.7668090728965077E-2</v>
      </c>
      <c r="T264" s="67" t="s">
        <v>32</v>
      </c>
      <c r="U264" s="6"/>
      <c r="V264" s="68"/>
      <c r="W264" s="69"/>
      <c r="X264" s="54"/>
      <c r="Y264" s="54"/>
      <c r="Z264" s="54"/>
      <c r="AA264" s="5"/>
      <c r="AB264" s="55"/>
      <c r="AC264" s="56"/>
      <c r="AD264" s="56"/>
      <c r="AE264" s="56"/>
      <c r="AF264" s="6"/>
      <c r="AG264" s="1"/>
      <c r="AZ264" s="74"/>
    </row>
    <row r="265" spans="1:52" ht="47.25" x14ac:dyDescent="0.25">
      <c r="A265" s="72" t="s">
        <v>471</v>
      </c>
      <c r="B265" s="62" t="s">
        <v>618</v>
      </c>
      <c r="C265" s="75" t="s">
        <v>619</v>
      </c>
      <c r="D265" s="64">
        <v>0.75258638000000011</v>
      </c>
      <c r="E265" s="64">
        <v>0.28386120000000004</v>
      </c>
      <c r="F265" s="64">
        <f t="shared" si="81"/>
        <v>0.46872518000000007</v>
      </c>
      <c r="G265" s="64">
        <f t="shared" si="82"/>
        <v>0.46872518000000002</v>
      </c>
      <c r="H265" s="64">
        <f t="shared" si="80"/>
        <v>0.59152517999999998</v>
      </c>
      <c r="I265" s="64">
        <v>0.46872518000000002</v>
      </c>
      <c r="J265" s="64">
        <v>0.46872517999999996</v>
      </c>
      <c r="K265" s="64">
        <v>0</v>
      </c>
      <c r="L265" s="81">
        <v>0.12279999999999999</v>
      </c>
      <c r="M265" s="64">
        <v>0</v>
      </c>
      <c r="N265" s="81">
        <v>0</v>
      </c>
      <c r="O265" s="84">
        <v>0</v>
      </c>
      <c r="P265" s="81">
        <v>0</v>
      </c>
      <c r="Q265" s="64">
        <f t="shared" si="83"/>
        <v>-0.12279999999999991</v>
      </c>
      <c r="R265" s="64">
        <f t="shared" si="78"/>
        <v>0.12279999999999996</v>
      </c>
      <c r="S265" s="66">
        <f t="shared" si="79"/>
        <v>0.26198720538120007</v>
      </c>
      <c r="T265" s="67" t="s">
        <v>620</v>
      </c>
      <c r="U265" s="6"/>
      <c r="V265" s="68"/>
      <c r="W265" s="69"/>
      <c r="X265" s="54"/>
      <c r="Y265" s="54"/>
      <c r="Z265" s="54"/>
      <c r="AA265" s="5"/>
      <c r="AB265" s="55"/>
      <c r="AC265" s="56"/>
      <c r="AD265" s="56"/>
      <c r="AE265" s="56"/>
      <c r="AF265" s="6"/>
      <c r="AG265" s="1"/>
      <c r="AZ265" s="74"/>
    </row>
    <row r="266" spans="1:52" ht="31.5" x14ac:dyDescent="0.25">
      <c r="A266" s="72" t="s">
        <v>471</v>
      </c>
      <c r="B266" s="62" t="s">
        <v>621</v>
      </c>
      <c r="C266" s="75" t="s">
        <v>622</v>
      </c>
      <c r="D266" s="64">
        <v>2.1073113999999999</v>
      </c>
      <c r="E266" s="64">
        <v>1.8942429999999999</v>
      </c>
      <c r="F266" s="64">
        <f t="shared" si="81"/>
        <v>0.21306840000000005</v>
      </c>
      <c r="G266" s="64">
        <f t="shared" si="82"/>
        <v>0.2130684000000001</v>
      </c>
      <c r="H266" s="64">
        <f t="shared" si="80"/>
        <v>0.21306839999999999</v>
      </c>
      <c r="I266" s="64">
        <v>0.2130684000000001</v>
      </c>
      <c r="J266" s="64">
        <v>0.21306839999999999</v>
      </c>
      <c r="K266" s="64">
        <v>0</v>
      </c>
      <c r="L266" s="81">
        <v>0</v>
      </c>
      <c r="M266" s="64">
        <v>0</v>
      </c>
      <c r="N266" s="81">
        <v>0</v>
      </c>
      <c r="O266" s="84">
        <v>0</v>
      </c>
      <c r="P266" s="81">
        <v>0</v>
      </c>
      <c r="Q266" s="64">
        <f t="shared" si="83"/>
        <v>0</v>
      </c>
      <c r="R266" s="64">
        <f t="shared" ref="R266:R327" si="84">H266-(I266+K266+M266+O266)</f>
        <v>0</v>
      </c>
      <c r="S266" s="66">
        <f t="shared" si="79"/>
        <v>0</v>
      </c>
      <c r="T266" s="67" t="s">
        <v>32</v>
      </c>
      <c r="U266" s="6"/>
      <c r="V266" s="68"/>
      <c r="W266" s="69"/>
      <c r="X266" s="54"/>
      <c r="Y266" s="54"/>
      <c r="Z266" s="54"/>
      <c r="AA266" s="5"/>
      <c r="AB266" s="55"/>
      <c r="AC266" s="56"/>
      <c r="AD266" s="56"/>
      <c r="AE266" s="56"/>
      <c r="AF266" s="6"/>
      <c r="AG266" s="1"/>
      <c r="AZ266" s="74"/>
    </row>
    <row r="267" spans="1:52" ht="31.5" x14ac:dyDescent="0.25">
      <c r="A267" s="72" t="s">
        <v>471</v>
      </c>
      <c r="B267" s="62" t="s">
        <v>623</v>
      </c>
      <c r="C267" s="75" t="s">
        <v>624</v>
      </c>
      <c r="D267" s="64">
        <v>1.0241941999999999</v>
      </c>
      <c r="E267" s="64">
        <v>0.92067499999999991</v>
      </c>
      <c r="F267" s="64">
        <f t="shared" si="81"/>
        <v>0.10351920000000003</v>
      </c>
      <c r="G267" s="64">
        <f t="shared" si="82"/>
        <v>0.10351919999999999</v>
      </c>
      <c r="H267" s="64">
        <f t="shared" si="80"/>
        <v>0.10351919999999999</v>
      </c>
      <c r="I267" s="64">
        <v>0.10351919999999999</v>
      </c>
      <c r="J267" s="64">
        <v>0.10351919999999999</v>
      </c>
      <c r="K267" s="64">
        <v>0</v>
      </c>
      <c r="L267" s="81">
        <v>0</v>
      </c>
      <c r="M267" s="64">
        <v>0</v>
      </c>
      <c r="N267" s="81">
        <v>0</v>
      </c>
      <c r="O267" s="84">
        <v>0</v>
      </c>
      <c r="P267" s="81">
        <v>0</v>
      </c>
      <c r="Q267" s="64">
        <f t="shared" si="83"/>
        <v>0</v>
      </c>
      <c r="R267" s="64">
        <f t="shared" si="84"/>
        <v>0</v>
      </c>
      <c r="S267" s="66">
        <f t="shared" ref="S267:S327" si="85">R267/(I267+K267+M267+O267)</f>
        <v>0</v>
      </c>
      <c r="T267" s="67" t="s">
        <v>32</v>
      </c>
      <c r="U267" s="6"/>
      <c r="V267" s="68"/>
      <c r="W267" s="69"/>
      <c r="X267" s="54"/>
      <c r="Y267" s="54"/>
      <c r="Z267" s="54"/>
      <c r="AA267" s="5"/>
      <c r="AB267" s="55"/>
      <c r="AC267" s="56"/>
      <c r="AD267" s="56"/>
      <c r="AE267" s="56"/>
      <c r="AF267" s="6"/>
      <c r="AG267" s="1"/>
      <c r="AZ267" s="74"/>
    </row>
    <row r="268" spans="1:52" x14ac:dyDescent="0.25">
      <c r="A268" s="72" t="s">
        <v>471</v>
      </c>
      <c r="B268" s="62" t="s">
        <v>625</v>
      </c>
      <c r="C268" s="75" t="s">
        <v>626</v>
      </c>
      <c r="D268" s="64">
        <v>0.13840567199999998</v>
      </c>
      <c r="E268" s="64">
        <v>0</v>
      </c>
      <c r="F268" s="64">
        <f t="shared" si="81"/>
        <v>0.13840567199999998</v>
      </c>
      <c r="G268" s="64">
        <f t="shared" si="82"/>
        <v>0.13840566712199998</v>
      </c>
      <c r="H268" s="64">
        <f t="shared" si="80"/>
        <v>0.111</v>
      </c>
      <c r="I268" s="64">
        <v>0.13840566712199998</v>
      </c>
      <c r="J268" s="64">
        <v>0.111</v>
      </c>
      <c r="K268" s="64">
        <v>0</v>
      </c>
      <c r="L268" s="81">
        <v>0</v>
      </c>
      <c r="M268" s="64">
        <v>0</v>
      </c>
      <c r="N268" s="81">
        <v>0</v>
      </c>
      <c r="O268" s="84">
        <v>0</v>
      </c>
      <c r="P268" s="81">
        <v>0</v>
      </c>
      <c r="Q268" s="64">
        <f t="shared" si="83"/>
        <v>2.7405671999999978E-2</v>
      </c>
      <c r="R268" s="64">
        <f t="shared" si="84"/>
        <v>-2.7405667121999974E-2</v>
      </c>
      <c r="S268" s="66">
        <f t="shared" si="85"/>
        <v>-0.19800971804025042</v>
      </c>
      <c r="T268" s="67" t="s">
        <v>528</v>
      </c>
      <c r="U268" s="6"/>
      <c r="V268" s="68"/>
      <c r="W268" s="69"/>
      <c r="X268" s="54"/>
      <c r="Y268" s="54"/>
      <c r="Z268" s="54"/>
      <c r="AA268" s="5"/>
      <c r="AB268" s="55"/>
      <c r="AC268" s="56"/>
      <c r="AD268" s="56"/>
      <c r="AE268" s="56"/>
      <c r="AF268" s="6"/>
      <c r="AG268" s="1"/>
      <c r="AZ268" s="74"/>
    </row>
    <row r="269" spans="1:52" ht="31.5" x14ac:dyDescent="0.25">
      <c r="A269" s="72" t="s">
        <v>471</v>
      </c>
      <c r="B269" s="62" t="s">
        <v>627</v>
      </c>
      <c r="C269" s="75" t="s">
        <v>628</v>
      </c>
      <c r="D269" s="64">
        <v>3.2179184221920001</v>
      </c>
      <c r="E269" s="64">
        <v>0.8538</v>
      </c>
      <c r="F269" s="64">
        <f t="shared" si="81"/>
        <v>2.364118422192</v>
      </c>
      <c r="G269" s="64">
        <f t="shared" si="82"/>
        <v>2.3641184221919995</v>
      </c>
      <c r="H269" s="64">
        <f t="shared" si="80"/>
        <v>2.2750666000000002</v>
      </c>
      <c r="I269" s="64">
        <v>2.0686036194179995</v>
      </c>
      <c r="J269" s="64">
        <v>1.9900666</v>
      </c>
      <c r="K269" s="64">
        <v>0.295514802774</v>
      </c>
      <c r="L269" s="81">
        <v>0.28499999999999998</v>
      </c>
      <c r="M269" s="64">
        <v>0</v>
      </c>
      <c r="N269" s="81">
        <v>0</v>
      </c>
      <c r="O269" s="84">
        <v>0</v>
      </c>
      <c r="P269" s="81">
        <v>0</v>
      </c>
      <c r="Q269" s="64">
        <f t="shared" si="83"/>
        <v>8.9051822191999808E-2</v>
      </c>
      <c r="R269" s="64">
        <f t="shared" si="84"/>
        <v>-8.9051822191999364E-2</v>
      </c>
      <c r="S269" s="66">
        <f t="shared" si="85"/>
        <v>-3.7668088601683046E-2</v>
      </c>
      <c r="T269" s="67" t="s">
        <v>32</v>
      </c>
      <c r="U269" s="6"/>
      <c r="V269" s="68"/>
      <c r="W269" s="69"/>
      <c r="X269" s="54"/>
      <c r="Y269" s="54"/>
      <c r="Z269" s="54"/>
      <c r="AA269" s="5"/>
      <c r="AB269" s="55"/>
      <c r="AC269" s="56"/>
      <c r="AD269" s="56"/>
      <c r="AE269" s="56"/>
      <c r="AF269" s="6"/>
      <c r="AG269" s="1"/>
      <c r="AZ269" s="74"/>
    </row>
    <row r="270" spans="1:52" ht="31.5" x14ac:dyDescent="0.25">
      <c r="A270" s="72" t="s">
        <v>471</v>
      </c>
      <c r="B270" s="62" t="s">
        <v>629</v>
      </c>
      <c r="C270" s="75" t="s">
        <v>630</v>
      </c>
      <c r="D270" s="64">
        <v>20.825567585163995</v>
      </c>
      <c r="E270" s="64">
        <v>10</v>
      </c>
      <c r="F270" s="64">
        <f t="shared" si="81"/>
        <v>10.825567585163995</v>
      </c>
      <c r="G270" s="64">
        <f t="shared" si="82"/>
        <v>10.825567583999998</v>
      </c>
      <c r="H270" s="64">
        <f t="shared" si="80"/>
        <v>8.322507599999998</v>
      </c>
      <c r="I270" s="64">
        <v>0</v>
      </c>
      <c r="J270" s="64">
        <v>1.9894151999999998</v>
      </c>
      <c r="K270" s="64">
        <v>0</v>
      </c>
      <c r="L270" s="81">
        <v>1.3425468</v>
      </c>
      <c r="M270" s="64">
        <v>0</v>
      </c>
      <c r="N270" s="81">
        <v>0</v>
      </c>
      <c r="O270" s="84">
        <v>10.825567583999998</v>
      </c>
      <c r="P270" s="81">
        <v>4.990545599999999</v>
      </c>
      <c r="Q270" s="64">
        <f t="shared" si="83"/>
        <v>2.503059985163997</v>
      </c>
      <c r="R270" s="64">
        <f t="shared" si="84"/>
        <v>-2.5030599840000001</v>
      </c>
      <c r="S270" s="66">
        <f t="shared" si="85"/>
        <v>-0.23121743636790734</v>
      </c>
      <c r="T270" s="67" t="s">
        <v>631</v>
      </c>
      <c r="U270" s="6"/>
      <c r="V270" s="68"/>
      <c r="W270" s="6"/>
      <c r="X270" s="54"/>
      <c r="Y270" s="54"/>
      <c r="Z270" s="54"/>
      <c r="AA270" s="5"/>
      <c r="AB270" s="55"/>
      <c r="AC270" s="56"/>
      <c r="AD270" s="56"/>
      <c r="AE270" s="56"/>
      <c r="AF270" s="6"/>
      <c r="AG270" s="1"/>
      <c r="AZ270" s="74"/>
    </row>
    <row r="271" spans="1:52" ht="31.5" x14ac:dyDescent="0.25">
      <c r="A271" s="72" t="s">
        <v>471</v>
      </c>
      <c r="B271" s="62" t="s">
        <v>632</v>
      </c>
      <c r="C271" s="75" t="s">
        <v>633</v>
      </c>
      <c r="D271" s="64">
        <v>14.503886102553997</v>
      </c>
      <c r="E271" s="64">
        <v>2.5</v>
      </c>
      <c r="F271" s="64">
        <f t="shared" si="81"/>
        <v>12.003886102553997</v>
      </c>
      <c r="G271" s="64">
        <f t="shared" si="82"/>
        <v>12.003886102553999</v>
      </c>
      <c r="H271" s="64">
        <f t="shared" si="80"/>
        <v>10.146030079999999</v>
      </c>
      <c r="I271" s="64">
        <v>0.63093034000000003</v>
      </c>
      <c r="J271" s="64">
        <v>1.9894151999999998</v>
      </c>
      <c r="K271" s="64">
        <v>0.5635978517039999</v>
      </c>
      <c r="L271" s="81">
        <v>0.54135607999999991</v>
      </c>
      <c r="M271" s="64">
        <v>0</v>
      </c>
      <c r="N271" s="81">
        <v>2.3364263999999997</v>
      </c>
      <c r="O271" s="84">
        <v>10.809357910849998</v>
      </c>
      <c r="P271" s="81">
        <v>5.2788324000000006</v>
      </c>
      <c r="Q271" s="64">
        <f t="shared" si="83"/>
        <v>1.8578560225539977</v>
      </c>
      <c r="R271" s="64">
        <f t="shared" si="84"/>
        <v>-1.8578560225539995</v>
      </c>
      <c r="S271" s="66">
        <f t="shared" si="85"/>
        <v>-0.15477121381205991</v>
      </c>
      <c r="T271" s="67" t="s">
        <v>631</v>
      </c>
      <c r="U271" s="6"/>
      <c r="V271" s="68"/>
      <c r="W271" s="69"/>
      <c r="X271" s="54"/>
      <c r="Y271" s="54"/>
      <c r="Z271" s="54"/>
      <c r="AA271" s="5"/>
      <c r="AB271" s="55"/>
      <c r="AC271" s="56"/>
      <c r="AD271" s="56"/>
      <c r="AE271" s="56"/>
      <c r="AF271" s="6"/>
      <c r="AG271" s="1"/>
      <c r="AZ271" s="74"/>
    </row>
    <row r="272" spans="1:52" ht="47.25" x14ac:dyDescent="0.25">
      <c r="A272" s="72" t="s">
        <v>471</v>
      </c>
      <c r="B272" s="62" t="s">
        <v>634</v>
      </c>
      <c r="C272" s="75" t="s">
        <v>635</v>
      </c>
      <c r="D272" s="64">
        <v>0.75258638000000011</v>
      </c>
      <c r="E272" s="64">
        <v>0.28386119999999998</v>
      </c>
      <c r="F272" s="64">
        <f t="shared" si="81"/>
        <v>0.46872518000000013</v>
      </c>
      <c r="G272" s="64">
        <f t="shared" si="82"/>
        <v>0.46872518000000007</v>
      </c>
      <c r="H272" s="64">
        <f t="shared" si="80"/>
        <v>0.59152517999999998</v>
      </c>
      <c r="I272" s="64">
        <v>0.46872518000000007</v>
      </c>
      <c r="J272" s="64">
        <v>0.46872517999999996</v>
      </c>
      <c r="K272" s="64">
        <v>0</v>
      </c>
      <c r="L272" s="81">
        <v>0.12279999999999999</v>
      </c>
      <c r="M272" s="64">
        <v>0</v>
      </c>
      <c r="N272" s="81">
        <v>0</v>
      </c>
      <c r="O272" s="84">
        <v>0</v>
      </c>
      <c r="P272" s="81">
        <v>0</v>
      </c>
      <c r="Q272" s="64">
        <f t="shared" si="83"/>
        <v>-0.12279999999999985</v>
      </c>
      <c r="R272" s="64">
        <f t="shared" si="84"/>
        <v>0.12279999999999991</v>
      </c>
      <c r="S272" s="66">
        <f t="shared" si="85"/>
        <v>0.26198720538119991</v>
      </c>
      <c r="T272" s="67" t="s">
        <v>636</v>
      </c>
      <c r="U272" s="6"/>
      <c r="V272" s="68"/>
      <c r="W272" s="69"/>
      <c r="X272" s="54"/>
      <c r="Y272" s="54"/>
      <c r="Z272" s="54"/>
      <c r="AA272" s="5"/>
      <c r="AB272" s="55"/>
      <c r="AC272" s="56"/>
      <c r="AD272" s="56"/>
      <c r="AE272" s="56"/>
      <c r="AF272" s="6"/>
      <c r="AG272" s="1"/>
      <c r="AZ272" s="74"/>
    </row>
    <row r="273" spans="1:52" ht="31.5" x14ac:dyDescent="0.25">
      <c r="A273" s="72" t="s">
        <v>471</v>
      </c>
      <c r="B273" s="62" t="s">
        <v>637</v>
      </c>
      <c r="C273" s="75" t="s">
        <v>638</v>
      </c>
      <c r="D273" s="64">
        <v>2.1872093999999964</v>
      </c>
      <c r="E273" s="64">
        <v>1.9661010000000001</v>
      </c>
      <c r="F273" s="64">
        <f t="shared" si="81"/>
        <v>0.22110839999999632</v>
      </c>
      <c r="G273" s="64">
        <f t="shared" si="82"/>
        <v>0.22110839999999643</v>
      </c>
      <c r="H273" s="64">
        <f t="shared" si="80"/>
        <v>0.22110839999999998</v>
      </c>
      <c r="I273" s="64">
        <v>0.22110839999999643</v>
      </c>
      <c r="J273" s="64">
        <v>0.22110839999999998</v>
      </c>
      <c r="K273" s="64">
        <v>0</v>
      </c>
      <c r="L273" s="81">
        <v>0</v>
      </c>
      <c r="M273" s="64">
        <v>0</v>
      </c>
      <c r="N273" s="81">
        <v>0</v>
      </c>
      <c r="O273" s="84">
        <v>0</v>
      </c>
      <c r="P273" s="81">
        <v>0</v>
      </c>
      <c r="Q273" s="64">
        <f t="shared" si="83"/>
        <v>-3.6637359812630166E-15</v>
      </c>
      <c r="R273" s="64">
        <f t="shared" si="84"/>
        <v>3.5527136788005009E-15</v>
      </c>
      <c r="S273" s="66">
        <f t="shared" si="85"/>
        <v>1.6067746312670883E-14</v>
      </c>
      <c r="T273" s="67" t="s">
        <v>32</v>
      </c>
      <c r="U273" s="6"/>
      <c r="V273" s="68"/>
      <c r="W273" s="69"/>
      <c r="X273" s="54"/>
      <c r="Y273" s="54"/>
      <c r="Z273" s="54"/>
      <c r="AA273" s="5"/>
      <c r="AB273" s="55"/>
      <c r="AC273" s="56"/>
      <c r="AD273" s="56"/>
      <c r="AE273" s="56"/>
      <c r="AF273" s="6"/>
      <c r="AG273" s="1"/>
      <c r="AZ273" s="74"/>
    </row>
    <row r="274" spans="1:52" ht="47.25" x14ac:dyDescent="0.25">
      <c r="A274" s="72" t="s">
        <v>471</v>
      </c>
      <c r="B274" s="62" t="s">
        <v>639</v>
      </c>
      <c r="C274" s="75" t="s">
        <v>640</v>
      </c>
      <c r="D274" s="64">
        <v>0.75258638</v>
      </c>
      <c r="E274" s="64">
        <v>0.28386119999999998</v>
      </c>
      <c r="F274" s="64">
        <f t="shared" si="81"/>
        <v>0.46872518000000002</v>
      </c>
      <c r="G274" s="64">
        <f t="shared" si="82"/>
        <v>0.46872518000000002</v>
      </c>
      <c r="H274" s="64">
        <f t="shared" si="80"/>
        <v>0.59152517999999998</v>
      </c>
      <c r="I274" s="64">
        <v>0.46872518000000002</v>
      </c>
      <c r="J274" s="64">
        <v>0.46872517999999996</v>
      </c>
      <c r="K274" s="64">
        <v>0</v>
      </c>
      <c r="L274" s="81">
        <v>0.12279999999999999</v>
      </c>
      <c r="M274" s="64">
        <v>0</v>
      </c>
      <c r="N274" s="81">
        <v>0</v>
      </c>
      <c r="O274" s="84">
        <v>0</v>
      </c>
      <c r="P274" s="81">
        <v>0</v>
      </c>
      <c r="Q274" s="64">
        <f t="shared" si="83"/>
        <v>-0.12279999999999996</v>
      </c>
      <c r="R274" s="64">
        <f t="shared" si="84"/>
        <v>0.12279999999999996</v>
      </c>
      <c r="S274" s="66">
        <f t="shared" si="85"/>
        <v>0.26198720538120007</v>
      </c>
      <c r="T274" s="67" t="s">
        <v>641</v>
      </c>
      <c r="U274" s="6"/>
      <c r="V274" s="68"/>
      <c r="W274" s="69"/>
      <c r="X274" s="54"/>
      <c r="Y274" s="54"/>
      <c r="Z274" s="54"/>
      <c r="AA274" s="5"/>
      <c r="AB274" s="55"/>
      <c r="AC274" s="56"/>
      <c r="AD274" s="56"/>
      <c r="AE274" s="56"/>
      <c r="AF274" s="6"/>
      <c r="AG274" s="1"/>
      <c r="AZ274" s="74"/>
    </row>
    <row r="275" spans="1:52" ht="31.5" x14ac:dyDescent="0.25">
      <c r="A275" s="72" t="s">
        <v>471</v>
      </c>
      <c r="B275" s="62" t="s">
        <v>642</v>
      </c>
      <c r="C275" s="75" t="s">
        <v>643</v>
      </c>
      <c r="D275" s="64">
        <v>1.9380256</v>
      </c>
      <c r="E275" s="64">
        <v>1.7420439999999999</v>
      </c>
      <c r="F275" s="64">
        <f t="shared" si="81"/>
        <v>0.19598160000000009</v>
      </c>
      <c r="G275" s="64">
        <f t="shared" si="82"/>
        <v>0.19598159999999998</v>
      </c>
      <c r="H275" s="64">
        <f t="shared" si="80"/>
        <v>0.19598160000000001</v>
      </c>
      <c r="I275" s="64">
        <v>0.19598159999999998</v>
      </c>
      <c r="J275" s="64">
        <v>0.19598160000000001</v>
      </c>
      <c r="K275" s="64">
        <v>0</v>
      </c>
      <c r="L275" s="81">
        <v>0</v>
      </c>
      <c r="M275" s="64">
        <v>0</v>
      </c>
      <c r="N275" s="81">
        <v>0</v>
      </c>
      <c r="O275" s="84">
        <v>0</v>
      </c>
      <c r="P275" s="81">
        <v>0</v>
      </c>
      <c r="Q275" s="64">
        <f t="shared" si="83"/>
        <v>0</v>
      </c>
      <c r="R275" s="64">
        <f t="shared" si="84"/>
        <v>0</v>
      </c>
      <c r="S275" s="66">
        <f t="shared" si="85"/>
        <v>0</v>
      </c>
      <c r="T275" s="67" t="s">
        <v>32</v>
      </c>
      <c r="U275" s="6"/>
      <c r="V275" s="68"/>
      <c r="W275" s="69"/>
      <c r="X275" s="54"/>
      <c r="Y275" s="54"/>
      <c r="Z275" s="54"/>
      <c r="AA275" s="5"/>
      <c r="AB275" s="55"/>
      <c r="AC275" s="56"/>
      <c r="AD275" s="56"/>
      <c r="AE275" s="56"/>
      <c r="AF275" s="6"/>
      <c r="AG275" s="1"/>
      <c r="AZ275" s="74"/>
    </row>
    <row r="276" spans="1:52" ht="31.5" x14ac:dyDescent="0.25">
      <c r="A276" s="72" t="s">
        <v>471</v>
      </c>
      <c r="B276" s="62" t="s">
        <v>644</v>
      </c>
      <c r="C276" s="75" t="s">
        <v>645</v>
      </c>
      <c r="D276" s="64">
        <v>6.4289121579999993</v>
      </c>
      <c r="E276" s="64">
        <v>1.7019222099999998</v>
      </c>
      <c r="F276" s="64">
        <f t="shared" si="81"/>
        <v>4.7269899479999999</v>
      </c>
      <c r="G276" s="64">
        <f t="shared" si="82"/>
        <v>4.7269899479999999</v>
      </c>
      <c r="H276" s="64">
        <f t="shared" si="80"/>
        <v>4.54613362</v>
      </c>
      <c r="I276" s="64">
        <v>4.1359603439999999</v>
      </c>
      <c r="J276" s="64">
        <v>3.9801337000000001</v>
      </c>
      <c r="K276" s="64">
        <v>0.59102960399999993</v>
      </c>
      <c r="L276" s="81">
        <v>0.5659999200000001</v>
      </c>
      <c r="M276" s="64">
        <v>0</v>
      </c>
      <c r="N276" s="81">
        <v>0</v>
      </c>
      <c r="O276" s="84">
        <v>0</v>
      </c>
      <c r="P276" s="81">
        <v>0</v>
      </c>
      <c r="Q276" s="64">
        <f t="shared" si="83"/>
        <v>0.18085632799999996</v>
      </c>
      <c r="R276" s="64">
        <f t="shared" si="84"/>
        <v>-0.18085632799999996</v>
      </c>
      <c r="S276" s="66">
        <f t="shared" si="85"/>
        <v>-3.8260358069202298E-2</v>
      </c>
      <c r="T276" s="67" t="s">
        <v>32</v>
      </c>
      <c r="U276" s="6"/>
      <c r="V276" s="68"/>
      <c r="W276" s="69"/>
      <c r="X276" s="54"/>
      <c r="Y276" s="54"/>
      <c r="Z276" s="54"/>
      <c r="AA276" s="5"/>
      <c r="AB276" s="55"/>
      <c r="AC276" s="56"/>
      <c r="AD276" s="56"/>
      <c r="AE276" s="56"/>
      <c r="AF276" s="6"/>
      <c r="AG276" s="1"/>
      <c r="AZ276" s="74"/>
    </row>
    <row r="277" spans="1:52" ht="31.5" x14ac:dyDescent="0.25">
      <c r="A277" s="72" t="s">
        <v>471</v>
      </c>
      <c r="B277" s="62" t="s">
        <v>646</v>
      </c>
      <c r="C277" s="75" t="s">
        <v>647</v>
      </c>
      <c r="D277" s="64">
        <v>3.2179184279999999</v>
      </c>
      <c r="E277" s="64">
        <v>0.8538</v>
      </c>
      <c r="F277" s="64">
        <f t="shared" si="81"/>
        <v>2.3641184279999998</v>
      </c>
      <c r="G277" s="64">
        <f t="shared" si="82"/>
        <v>2.3641184279999998</v>
      </c>
      <c r="H277" s="64">
        <f t="shared" si="80"/>
        <v>2.2750666000000002</v>
      </c>
      <c r="I277" s="64">
        <v>2.0686036199999998</v>
      </c>
      <c r="J277" s="64">
        <v>1.9900666</v>
      </c>
      <c r="K277" s="64">
        <v>0.29551480799999996</v>
      </c>
      <c r="L277" s="81">
        <v>0.28499999999999998</v>
      </c>
      <c r="M277" s="64">
        <v>0</v>
      </c>
      <c r="N277" s="81">
        <v>0</v>
      </c>
      <c r="O277" s="84">
        <v>0</v>
      </c>
      <c r="P277" s="81">
        <v>0</v>
      </c>
      <c r="Q277" s="64">
        <f t="shared" si="83"/>
        <v>8.9051827999999666E-2</v>
      </c>
      <c r="R277" s="64">
        <f t="shared" si="84"/>
        <v>-8.9051827999999666E-2</v>
      </c>
      <c r="S277" s="66">
        <f t="shared" si="85"/>
        <v>-3.7668090965872578E-2</v>
      </c>
      <c r="T277" s="67" t="s">
        <v>32</v>
      </c>
      <c r="U277" s="6"/>
      <c r="V277" s="68"/>
      <c r="W277" s="69"/>
      <c r="X277" s="54"/>
      <c r="Y277" s="54"/>
      <c r="Z277" s="54"/>
      <c r="AA277" s="5"/>
      <c r="AB277" s="55"/>
      <c r="AC277" s="56"/>
      <c r="AD277" s="56"/>
      <c r="AE277" s="56"/>
      <c r="AF277" s="6"/>
      <c r="AG277" s="1"/>
      <c r="AZ277" s="74"/>
    </row>
    <row r="278" spans="1:52" ht="47.25" x14ac:dyDescent="0.25">
      <c r="A278" s="72" t="s">
        <v>471</v>
      </c>
      <c r="B278" s="62" t="s">
        <v>648</v>
      </c>
      <c r="C278" s="75" t="s">
        <v>649</v>
      </c>
      <c r="D278" s="64">
        <v>0.75258638</v>
      </c>
      <c r="E278" s="64">
        <v>0.28386119999999998</v>
      </c>
      <c r="F278" s="64">
        <f t="shared" si="81"/>
        <v>0.46872518000000002</v>
      </c>
      <c r="G278" s="64">
        <f t="shared" si="82"/>
        <v>0.46872518000000002</v>
      </c>
      <c r="H278" s="64">
        <f t="shared" si="80"/>
        <v>0.59152517999999998</v>
      </c>
      <c r="I278" s="64">
        <v>0.46872518000000002</v>
      </c>
      <c r="J278" s="64">
        <v>0.46872517999999996</v>
      </c>
      <c r="K278" s="64">
        <v>0</v>
      </c>
      <c r="L278" s="81">
        <v>0.12279999999999999</v>
      </c>
      <c r="M278" s="64">
        <v>0</v>
      </c>
      <c r="N278" s="81">
        <v>0</v>
      </c>
      <c r="O278" s="84">
        <v>0</v>
      </c>
      <c r="P278" s="81">
        <v>0</v>
      </c>
      <c r="Q278" s="64">
        <f t="shared" si="83"/>
        <v>-0.12279999999999996</v>
      </c>
      <c r="R278" s="64">
        <f t="shared" si="84"/>
        <v>0.12279999999999996</v>
      </c>
      <c r="S278" s="66">
        <f t="shared" si="85"/>
        <v>0.26198720538120007</v>
      </c>
      <c r="T278" s="67" t="s">
        <v>636</v>
      </c>
      <c r="U278" s="6"/>
      <c r="V278" s="68"/>
      <c r="W278" s="69"/>
      <c r="X278" s="54"/>
      <c r="Y278" s="54"/>
      <c r="Z278" s="54"/>
      <c r="AA278" s="5"/>
      <c r="AB278" s="55"/>
      <c r="AC278" s="56"/>
      <c r="AD278" s="56"/>
      <c r="AE278" s="56"/>
      <c r="AF278" s="6"/>
      <c r="AG278" s="1"/>
      <c r="AZ278" s="74"/>
    </row>
    <row r="279" spans="1:52" ht="31.5" x14ac:dyDescent="0.25">
      <c r="A279" s="72" t="s">
        <v>471</v>
      </c>
      <c r="B279" s="62" t="s">
        <v>650</v>
      </c>
      <c r="C279" s="75" t="s">
        <v>651</v>
      </c>
      <c r="D279" s="64">
        <v>1.471123</v>
      </c>
      <c r="E279" s="64">
        <v>1.3223769999999999</v>
      </c>
      <c r="F279" s="64">
        <f t="shared" si="81"/>
        <v>0.14874600000000004</v>
      </c>
      <c r="G279" s="64">
        <f t="shared" si="82"/>
        <v>0.1487460000000001</v>
      </c>
      <c r="H279" s="64">
        <f t="shared" si="80"/>
        <v>0.14874600000000002</v>
      </c>
      <c r="I279" s="64">
        <v>0.1487460000000001</v>
      </c>
      <c r="J279" s="64">
        <v>0.14874600000000002</v>
      </c>
      <c r="K279" s="64">
        <v>0</v>
      </c>
      <c r="L279" s="81">
        <v>0</v>
      </c>
      <c r="M279" s="64">
        <v>0</v>
      </c>
      <c r="N279" s="81">
        <v>0</v>
      </c>
      <c r="O279" s="84">
        <v>0</v>
      </c>
      <c r="P279" s="81">
        <v>0</v>
      </c>
      <c r="Q279" s="64">
        <f t="shared" si="83"/>
        <v>0</v>
      </c>
      <c r="R279" s="64">
        <f t="shared" si="84"/>
        <v>0</v>
      </c>
      <c r="S279" s="66">
        <f t="shared" si="85"/>
        <v>0</v>
      </c>
      <c r="T279" s="67" t="s">
        <v>32</v>
      </c>
      <c r="U279" s="6"/>
      <c r="V279" s="68"/>
      <c r="W279" s="69"/>
      <c r="X279" s="54"/>
      <c r="Y279" s="54"/>
      <c r="Z279" s="54"/>
      <c r="AA279" s="5"/>
      <c r="AB279" s="55"/>
      <c r="AC279" s="56"/>
      <c r="AD279" s="56"/>
      <c r="AE279" s="56"/>
      <c r="AF279" s="6"/>
      <c r="AG279" s="1"/>
      <c r="AZ279" s="74"/>
    </row>
    <row r="280" spans="1:52" ht="31.5" x14ac:dyDescent="0.25">
      <c r="A280" s="72" t="s">
        <v>471</v>
      </c>
      <c r="B280" s="62" t="s">
        <v>652</v>
      </c>
      <c r="C280" s="75" t="s">
        <v>653</v>
      </c>
      <c r="D280" s="64">
        <v>3.2179184279999999</v>
      </c>
      <c r="E280" s="64">
        <v>0.8538</v>
      </c>
      <c r="F280" s="64">
        <f t="shared" si="81"/>
        <v>2.3641184279999998</v>
      </c>
      <c r="G280" s="64">
        <f t="shared" si="82"/>
        <v>2.3641184279999998</v>
      </c>
      <c r="H280" s="64">
        <f t="shared" si="80"/>
        <v>2.2750666000000002</v>
      </c>
      <c r="I280" s="64">
        <v>2.0686036199999998</v>
      </c>
      <c r="J280" s="64">
        <v>1.9900666</v>
      </c>
      <c r="K280" s="64">
        <v>0.29551480799999996</v>
      </c>
      <c r="L280" s="81">
        <v>0.28499999999999998</v>
      </c>
      <c r="M280" s="64">
        <v>0</v>
      </c>
      <c r="N280" s="81">
        <v>0</v>
      </c>
      <c r="O280" s="84">
        <v>0</v>
      </c>
      <c r="P280" s="81">
        <v>0</v>
      </c>
      <c r="Q280" s="64">
        <f t="shared" si="83"/>
        <v>8.9051827999999666E-2</v>
      </c>
      <c r="R280" s="64">
        <f t="shared" si="84"/>
        <v>-8.9051827999999666E-2</v>
      </c>
      <c r="S280" s="66">
        <f t="shared" si="85"/>
        <v>-3.7668090965872578E-2</v>
      </c>
      <c r="T280" s="67" t="s">
        <v>32</v>
      </c>
      <c r="U280" s="6"/>
      <c r="V280" s="68"/>
      <c r="W280" s="69"/>
      <c r="X280" s="54"/>
      <c r="Y280" s="54"/>
      <c r="Z280" s="54"/>
      <c r="AA280" s="5"/>
      <c r="AB280" s="55"/>
      <c r="AC280" s="56"/>
      <c r="AD280" s="56"/>
      <c r="AE280" s="56"/>
      <c r="AF280" s="6"/>
      <c r="AG280" s="1"/>
      <c r="AZ280" s="74"/>
    </row>
    <row r="281" spans="1:52" ht="94.5" x14ac:dyDescent="0.25">
      <c r="A281" s="72" t="s">
        <v>471</v>
      </c>
      <c r="B281" s="62" t="s">
        <v>654</v>
      </c>
      <c r="C281" s="75" t="s">
        <v>655</v>
      </c>
      <c r="D281" s="64">
        <v>21.415350291999999</v>
      </c>
      <c r="E281" s="64">
        <v>10</v>
      </c>
      <c r="F281" s="64">
        <f t="shared" si="81"/>
        <v>11.415350291999999</v>
      </c>
      <c r="G281" s="64">
        <f t="shared" si="82"/>
        <v>11.415350291999999</v>
      </c>
      <c r="H281" s="64">
        <f t="shared" si="80"/>
        <v>8.7752039199999992</v>
      </c>
      <c r="I281" s="64">
        <v>0</v>
      </c>
      <c r="J281" s="64">
        <v>3.5519203799999999</v>
      </c>
      <c r="K281" s="64">
        <v>0</v>
      </c>
      <c r="L281" s="81">
        <v>0.94687282000000006</v>
      </c>
      <c r="M281" s="64">
        <v>0</v>
      </c>
      <c r="N281" s="81">
        <v>0</v>
      </c>
      <c r="O281" s="84">
        <v>11.415350291999999</v>
      </c>
      <c r="P281" s="81">
        <v>4.2764107199999994</v>
      </c>
      <c r="Q281" s="64">
        <f t="shared" si="83"/>
        <v>2.6401463720000002</v>
      </c>
      <c r="R281" s="64">
        <f t="shared" si="84"/>
        <v>-2.6401463720000002</v>
      </c>
      <c r="S281" s="66">
        <f t="shared" si="85"/>
        <v>-0.23128036411201883</v>
      </c>
      <c r="T281" s="67" t="s">
        <v>656</v>
      </c>
      <c r="U281" s="6"/>
      <c r="V281" s="68"/>
      <c r="W281" s="6"/>
      <c r="X281" s="54"/>
      <c r="Y281" s="54"/>
      <c r="Z281" s="54"/>
      <c r="AA281" s="5"/>
      <c r="AB281" s="55"/>
      <c r="AC281" s="56"/>
      <c r="AD281" s="56"/>
      <c r="AE281" s="56"/>
      <c r="AF281" s="6"/>
      <c r="AG281" s="1"/>
      <c r="AZ281" s="74"/>
    </row>
    <row r="282" spans="1:52" ht="94.5" x14ac:dyDescent="0.25">
      <c r="A282" s="72" t="s">
        <v>471</v>
      </c>
      <c r="B282" s="62" t="s">
        <v>657</v>
      </c>
      <c r="C282" s="75" t="s">
        <v>658</v>
      </c>
      <c r="D282" s="64">
        <v>17.859288352</v>
      </c>
      <c r="E282" s="64">
        <v>2.5</v>
      </c>
      <c r="F282" s="64">
        <f t="shared" si="81"/>
        <v>15.359288352</v>
      </c>
      <c r="G282" s="64">
        <f t="shared" si="82"/>
        <v>15.359288352</v>
      </c>
      <c r="H282" s="64">
        <f t="shared" si="80"/>
        <v>13.215816010000001</v>
      </c>
      <c r="I282" s="64">
        <v>0</v>
      </c>
      <c r="J282" s="64">
        <v>3.0831951900000005</v>
      </c>
      <c r="K282" s="64">
        <v>0</v>
      </c>
      <c r="L282" s="81">
        <v>0.59561759999999997</v>
      </c>
      <c r="M282" s="64">
        <v>0</v>
      </c>
      <c r="N282" s="81">
        <v>2.8343543999999996</v>
      </c>
      <c r="O282" s="84">
        <v>15.359288352</v>
      </c>
      <c r="P282" s="81">
        <v>6.7026488200000003</v>
      </c>
      <c r="Q282" s="64">
        <f t="shared" si="83"/>
        <v>2.143472341999999</v>
      </c>
      <c r="R282" s="64">
        <f t="shared" si="84"/>
        <v>-2.143472341999999</v>
      </c>
      <c r="S282" s="66">
        <f t="shared" si="85"/>
        <v>-0.13955544637723324</v>
      </c>
      <c r="T282" s="67" t="s">
        <v>656</v>
      </c>
      <c r="U282" s="6"/>
      <c r="V282" s="68"/>
      <c r="W282" s="6"/>
      <c r="X282" s="54"/>
      <c r="Y282" s="54"/>
      <c r="Z282" s="54"/>
      <c r="AA282" s="5"/>
      <c r="AB282" s="55"/>
      <c r="AC282" s="56"/>
      <c r="AD282" s="56"/>
      <c r="AE282" s="56"/>
      <c r="AF282" s="6"/>
      <c r="AG282" s="1"/>
      <c r="AZ282" s="74"/>
    </row>
    <row r="283" spans="1:52" ht="31.5" x14ac:dyDescent="0.25">
      <c r="A283" s="72" t="s">
        <v>471</v>
      </c>
      <c r="B283" s="62" t="s">
        <v>659</v>
      </c>
      <c r="C283" s="75" t="s">
        <v>660</v>
      </c>
      <c r="D283" s="64">
        <v>1.2828644</v>
      </c>
      <c r="E283" s="64">
        <v>1.153214</v>
      </c>
      <c r="F283" s="64">
        <f t="shared" si="81"/>
        <v>0.12965040000000005</v>
      </c>
      <c r="G283" s="64">
        <f t="shared" si="82"/>
        <v>0.1296504</v>
      </c>
      <c r="H283" s="64">
        <f t="shared" si="80"/>
        <v>0.1296504</v>
      </c>
      <c r="I283" s="64">
        <v>0.1296504</v>
      </c>
      <c r="J283" s="64">
        <v>0.1296504</v>
      </c>
      <c r="K283" s="64">
        <v>0</v>
      </c>
      <c r="L283" s="81">
        <v>0</v>
      </c>
      <c r="M283" s="64">
        <v>0</v>
      </c>
      <c r="N283" s="81">
        <v>0</v>
      </c>
      <c r="O283" s="84">
        <v>0</v>
      </c>
      <c r="P283" s="81">
        <v>0</v>
      </c>
      <c r="Q283" s="64">
        <f t="shared" si="83"/>
        <v>0</v>
      </c>
      <c r="R283" s="64">
        <f t="shared" si="84"/>
        <v>0</v>
      </c>
      <c r="S283" s="66">
        <f t="shared" si="85"/>
        <v>0</v>
      </c>
      <c r="T283" s="67" t="s">
        <v>32</v>
      </c>
      <c r="U283" s="6"/>
      <c r="V283" s="68"/>
      <c r="W283" s="69"/>
      <c r="X283" s="54"/>
      <c r="Y283" s="54"/>
      <c r="Z283" s="54"/>
      <c r="AA283" s="5"/>
      <c r="AB283" s="55"/>
      <c r="AC283" s="56"/>
      <c r="AD283" s="56"/>
      <c r="AE283" s="56"/>
      <c r="AF283" s="6"/>
      <c r="AG283" s="1"/>
      <c r="AZ283" s="74"/>
    </row>
    <row r="284" spans="1:52" ht="31.5" x14ac:dyDescent="0.25">
      <c r="A284" s="72" t="s">
        <v>471</v>
      </c>
      <c r="B284" s="62" t="s">
        <v>661</v>
      </c>
      <c r="C284" s="75" t="s">
        <v>662</v>
      </c>
      <c r="D284" s="64">
        <v>3.2179184279999999</v>
      </c>
      <c r="E284" s="64">
        <v>0.8538</v>
      </c>
      <c r="F284" s="64">
        <f t="shared" si="81"/>
        <v>2.3641184279999998</v>
      </c>
      <c r="G284" s="64">
        <f t="shared" si="82"/>
        <v>2.3641184279999998</v>
      </c>
      <c r="H284" s="64">
        <f t="shared" si="80"/>
        <v>2.2750666000000002</v>
      </c>
      <c r="I284" s="64">
        <v>2.0686036199999998</v>
      </c>
      <c r="J284" s="64">
        <v>1.9900666</v>
      </c>
      <c r="K284" s="64">
        <v>0.29551480799999996</v>
      </c>
      <c r="L284" s="81">
        <v>0.28499999999999998</v>
      </c>
      <c r="M284" s="64">
        <v>0</v>
      </c>
      <c r="N284" s="81">
        <v>0</v>
      </c>
      <c r="O284" s="84">
        <v>0</v>
      </c>
      <c r="P284" s="81">
        <v>0</v>
      </c>
      <c r="Q284" s="64">
        <f t="shared" si="83"/>
        <v>8.9051827999999666E-2</v>
      </c>
      <c r="R284" s="64">
        <f t="shared" si="84"/>
        <v>-8.9051827999999666E-2</v>
      </c>
      <c r="S284" s="66">
        <f t="shared" si="85"/>
        <v>-3.7668090965872578E-2</v>
      </c>
      <c r="T284" s="67" t="s">
        <v>32</v>
      </c>
      <c r="U284" s="6"/>
      <c r="V284" s="68"/>
      <c r="W284" s="69"/>
      <c r="X284" s="54"/>
      <c r="Y284" s="54"/>
      <c r="Z284" s="54"/>
      <c r="AA284" s="5"/>
      <c r="AB284" s="55"/>
      <c r="AC284" s="56"/>
      <c r="AD284" s="56"/>
      <c r="AE284" s="56"/>
      <c r="AF284" s="6"/>
      <c r="AG284" s="1"/>
      <c r="AZ284" s="74"/>
    </row>
    <row r="285" spans="1:52" ht="31.5" x14ac:dyDescent="0.25">
      <c r="A285" s="72" t="s">
        <v>471</v>
      </c>
      <c r="B285" s="62" t="s">
        <v>663</v>
      </c>
      <c r="C285" s="75" t="s">
        <v>664</v>
      </c>
      <c r="D285" s="64">
        <v>28.145395078</v>
      </c>
      <c r="E285" s="64">
        <v>0</v>
      </c>
      <c r="F285" s="64">
        <f t="shared" si="81"/>
        <v>28.145395078</v>
      </c>
      <c r="G285" s="64">
        <f t="shared" si="82"/>
        <v>28.145395076</v>
      </c>
      <c r="H285" s="64">
        <f t="shared" si="80"/>
        <v>23.5610572</v>
      </c>
      <c r="I285" s="64">
        <v>14.274487187999998</v>
      </c>
      <c r="J285" s="64">
        <v>12.099177879999999</v>
      </c>
      <c r="K285" s="64">
        <v>2.5262151479999999</v>
      </c>
      <c r="L285" s="81">
        <v>2.4310116000000002</v>
      </c>
      <c r="M285" s="64">
        <v>0</v>
      </c>
      <c r="N285" s="81">
        <v>0</v>
      </c>
      <c r="O285" s="84">
        <v>11.344692740000001</v>
      </c>
      <c r="P285" s="81">
        <v>9.0308677199999998</v>
      </c>
      <c r="Q285" s="64">
        <f t="shared" si="83"/>
        <v>4.5843378779999995</v>
      </c>
      <c r="R285" s="64">
        <f t="shared" si="84"/>
        <v>-4.5843378759999993</v>
      </c>
      <c r="S285" s="66">
        <f t="shared" si="85"/>
        <v>-0.16288056584819918</v>
      </c>
      <c r="T285" s="67" t="s">
        <v>528</v>
      </c>
      <c r="U285" s="6"/>
      <c r="V285" s="68"/>
      <c r="W285" s="69"/>
      <c r="X285" s="54"/>
      <c r="Y285" s="54"/>
      <c r="Z285" s="54"/>
      <c r="AA285" s="5"/>
      <c r="AB285" s="55"/>
      <c r="AC285" s="56"/>
      <c r="AD285" s="56"/>
      <c r="AE285" s="56"/>
      <c r="AF285" s="6"/>
      <c r="AG285" s="1"/>
      <c r="AZ285" s="74"/>
    </row>
    <row r="286" spans="1:52" ht="31.5" x14ac:dyDescent="0.25">
      <c r="A286" s="72" t="s">
        <v>471</v>
      </c>
      <c r="B286" s="62" t="s">
        <v>665</v>
      </c>
      <c r="C286" s="75" t="s">
        <v>666</v>
      </c>
      <c r="D286" s="64">
        <v>16.333531248</v>
      </c>
      <c r="E286" s="64">
        <v>0</v>
      </c>
      <c r="F286" s="64">
        <f t="shared" si="81"/>
        <v>16.333531248</v>
      </c>
      <c r="G286" s="64">
        <f t="shared" si="82"/>
        <v>16.333531248</v>
      </c>
      <c r="H286" s="64">
        <f t="shared" si="80"/>
        <v>13.81253536</v>
      </c>
      <c r="I286" s="64">
        <v>2.59770396</v>
      </c>
      <c r="J286" s="64">
        <v>4.5991778800000001</v>
      </c>
      <c r="K286" s="64">
        <v>0</v>
      </c>
      <c r="L286" s="81">
        <v>1.0777152000000001</v>
      </c>
      <c r="M286" s="64">
        <v>0</v>
      </c>
      <c r="N286" s="81">
        <v>2.0683125599999999</v>
      </c>
      <c r="O286" s="84">
        <v>13.735827288000001</v>
      </c>
      <c r="P286" s="81">
        <v>6.06732972</v>
      </c>
      <c r="Q286" s="64">
        <f t="shared" si="83"/>
        <v>2.5209958879999999</v>
      </c>
      <c r="R286" s="64">
        <f t="shared" si="84"/>
        <v>-2.5209958879999999</v>
      </c>
      <c r="S286" s="66">
        <f t="shared" si="85"/>
        <v>-0.15434481678961429</v>
      </c>
      <c r="T286" s="67" t="s">
        <v>528</v>
      </c>
      <c r="U286" s="6"/>
      <c r="V286" s="68"/>
      <c r="W286" s="69"/>
      <c r="X286" s="54"/>
      <c r="Y286" s="54"/>
      <c r="Z286" s="54"/>
      <c r="AA286" s="5"/>
      <c r="AB286" s="55"/>
      <c r="AC286" s="56"/>
      <c r="AD286" s="56"/>
      <c r="AE286" s="56"/>
      <c r="AF286" s="6"/>
      <c r="AG286" s="1"/>
      <c r="AZ286" s="74"/>
    </row>
    <row r="287" spans="1:52" ht="47.25" x14ac:dyDescent="0.25">
      <c r="A287" s="72" t="s">
        <v>471</v>
      </c>
      <c r="B287" s="62" t="s">
        <v>667</v>
      </c>
      <c r="C287" s="75" t="s">
        <v>668</v>
      </c>
      <c r="D287" s="64">
        <v>0.75258638</v>
      </c>
      <c r="E287" s="64">
        <v>0.28386119999999998</v>
      </c>
      <c r="F287" s="64">
        <f t="shared" si="81"/>
        <v>0.46872518000000002</v>
      </c>
      <c r="G287" s="64">
        <f t="shared" si="82"/>
        <v>0.46872518000000002</v>
      </c>
      <c r="H287" s="64">
        <f t="shared" si="80"/>
        <v>0.59152517999999998</v>
      </c>
      <c r="I287" s="64">
        <v>0.46872518000000002</v>
      </c>
      <c r="J287" s="64">
        <v>0.46872517999999996</v>
      </c>
      <c r="K287" s="64">
        <v>0</v>
      </c>
      <c r="L287" s="81">
        <v>0.12279999999999999</v>
      </c>
      <c r="M287" s="64">
        <v>0</v>
      </c>
      <c r="N287" s="81">
        <v>0</v>
      </c>
      <c r="O287" s="84">
        <v>0</v>
      </c>
      <c r="P287" s="81">
        <v>0</v>
      </c>
      <c r="Q287" s="64">
        <f t="shared" si="83"/>
        <v>-0.12279999999999996</v>
      </c>
      <c r="R287" s="64">
        <f t="shared" si="84"/>
        <v>0.12279999999999996</v>
      </c>
      <c r="S287" s="66">
        <f t="shared" si="85"/>
        <v>0.26198720538120007</v>
      </c>
      <c r="T287" s="67" t="s">
        <v>669</v>
      </c>
      <c r="U287" s="6"/>
      <c r="V287" s="68"/>
      <c r="X287" s="54"/>
      <c r="Y287" s="54"/>
      <c r="Z287" s="54"/>
      <c r="AA287" s="5"/>
      <c r="AB287" s="55"/>
      <c r="AC287" s="56"/>
      <c r="AD287" s="56"/>
      <c r="AE287" s="56"/>
      <c r="AF287" s="6"/>
      <c r="AG287" s="1"/>
      <c r="AZ287" s="74"/>
    </row>
    <row r="288" spans="1:52" ht="31.5" x14ac:dyDescent="0.25">
      <c r="A288" s="72" t="s">
        <v>471</v>
      </c>
      <c r="B288" s="62" t="s">
        <v>670</v>
      </c>
      <c r="C288" s="75" t="s">
        <v>671</v>
      </c>
      <c r="D288" s="64">
        <v>1.9779758000000003</v>
      </c>
      <c r="E288" s="64">
        <v>1.777973</v>
      </c>
      <c r="F288" s="64">
        <f t="shared" si="81"/>
        <v>0.20000280000000026</v>
      </c>
      <c r="G288" s="64">
        <f t="shared" si="82"/>
        <v>0.2000028000000002</v>
      </c>
      <c r="H288" s="64">
        <f t="shared" si="80"/>
        <v>0.20000279999999998</v>
      </c>
      <c r="I288" s="64">
        <v>0.2000028000000002</v>
      </c>
      <c r="J288" s="64">
        <v>0.20000279999999998</v>
      </c>
      <c r="K288" s="64">
        <v>0</v>
      </c>
      <c r="L288" s="81">
        <v>0</v>
      </c>
      <c r="M288" s="64">
        <v>0</v>
      </c>
      <c r="N288" s="81">
        <v>0</v>
      </c>
      <c r="O288" s="84">
        <v>0</v>
      </c>
      <c r="P288" s="81">
        <v>0</v>
      </c>
      <c r="Q288" s="64">
        <f t="shared" si="83"/>
        <v>2.7755575615628914E-16</v>
      </c>
      <c r="R288" s="64">
        <f t="shared" si="84"/>
        <v>-2.2204460492503131E-16</v>
      </c>
      <c r="S288" s="66">
        <f t="shared" si="85"/>
        <v>-1.1102074817204114E-15</v>
      </c>
      <c r="T288" s="67" t="s">
        <v>32</v>
      </c>
      <c r="U288" s="6"/>
      <c r="V288" s="68"/>
      <c r="W288" s="69"/>
      <c r="X288" s="54"/>
      <c r="Y288" s="54"/>
      <c r="Z288" s="54"/>
      <c r="AA288" s="5"/>
      <c r="AB288" s="55"/>
      <c r="AC288" s="56"/>
      <c r="AD288" s="56"/>
      <c r="AE288" s="56"/>
      <c r="AF288" s="6"/>
      <c r="AG288" s="1"/>
      <c r="AZ288" s="74"/>
    </row>
    <row r="289" spans="1:52" ht="31.5" x14ac:dyDescent="0.25">
      <c r="A289" s="72" t="s">
        <v>471</v>
      </c>
      <c r="B289" s="62" t="s">
        <v>672</v>
      </c>
      <c r="C289" s="75" t="s">
        <v>673</v>
      </c>
      <c r="D289" s="64">
        <v>1.7297931999999998</v>
      </c>
      <c r="E289" s="64">
        <v>1.554916</v>
      </c>
      <c r="F289" s="64">
        <f t="shared" si="81"/>
        <v>0.17487719999999984</v>
      </c>
      <c r="G289" s="64">
        <f t="shared" si="82"/>
        <v>0.1748771999999999</v>
      </c>
      <c r="H289" s="64">
        <f t="shared" si="80"/>
        <v>0.17487719999999998</v>
      </c>
      <c r="I289" s="64">
        <v>0.1748771999999999</v>
      </c>
      <c r="J289" s="64">
        <v>0.17487719999999998</v>
      </c>
      <c r="K289" s="64">
        <v>0</v>
      </c>
      <c r="L289" s="81">
        <v>0</v>
      </c>
      <c r="M289" s="64">
        <v>0</v>
      </c>
      <c r="N289" s="81">
        <v>0</v>
      </c>
      <c r="O289" s="84">
        <v>0</v>
      </c>
      <c r="P289" s="81">
        <v>0</v>
      </c>
      <c r="Q289" s="64">
        <f t="shared" si="83"/>
        <v>0</v>
      </c>
      <c r="R289" s="64">
        <f t="shared" si="84"/>
        <v>0</v>
      </c>
      <c r="S289" s="66">
        <f t="shared" si="85"/>
        <v>0</v>
      </c>
      <c r="T289" s="67" t="s">
        <v>32</v>
      </c>
      <c r="U289" s="6"/>
      <c r="V289" s="68"/>
      <c r="W289" s="69"/>
      <c r="X289" s="54"/>
      <c r="Y289" s="54"/>
      <c r="Z289" s="54"/>
      <c r="AA289" s="5"/>
      <c r="AB289" s="55"/>
      <c r="AC289" s="56"/>
      <c r="AD289" s="56"/>
      <c r="AE289" s="56"/>
      <c r="AF289" s="6"/>
      <c r="AG289" s="1"/>
      <c r="AZ289" s="74"/>
    </row>
    <row r="290" spans="1:52" ht="31.5" x14ac:dyDescent="0.25">
      <c r="A290" s="72" t="s">
        <v>471</v>
      </c>
      <c r="B290" s="62" t="s">
        <v>674</v>
      </c>
      <c r="C290" s="75" t="s">
        <v>675</v>
      </c>
      <c r="D290" s="64">
        <v>1.3617623999999999</v>
      </c>
      <c r="E290" s="64">
        <v>1.224072</v>
      </c>
      <c r="F290" s="64">
        <f t="shared" si="81"/>
        <v>0.13769039999999988</v>
      </c>
      <c r="G290" s="64">
        <f t="shared" si="82"/>
        <v>0.13769039999999996</v>
      </c>
      <c r="H290" s="64">
        <f t="shared" si="80"/>
        <v>0.13769040000000002</v>
      </c>
      <c r="I290" s="64">
        <v>0.13769039999999996</v>
      </c>
      <c r="J290" s="64">
        <v>0.13769040000000002</v>
      </c>
      <c r="K290" s="64">
        <v>0</v>
      </c>
      <c r="L290" s="81">
        <v>0</v>
      </c>
      <c r="M290" s="64">
        <v>0</v>
      </c>
      <c r="N290" s="81">
        <v>0</v>
      </c>
      <c r="O290" s="84">
        <v>0</v>
      </c>
      <c r="P290" s="81">
        <v>0</v>
      </c>
      <c r="Q290" s="64">
        <f t="shared" si="83"/>
        <v>0</v>
      </c>
      <c r="R290" s="64">
        <f t="shared" si="84"/>
        <v>0</v>
      </c>
      <c r="S290" s="66">
        <f t="shared" si="85"/>
        <v>0</v>
      </c>
      <c r="T290" s="67" t="s">
        <v>32</v>
      </c>
      <c r="U290" s="6"/>
      <c r="V290" s="68"/>
      <c r="W290" s="69"/>
      <c r="X290" s="54"/>
      <c r="Y290" s="54"/>
      <c r="Z290" s="54"/>
      <c r="AA290" s="5"/>
      <c r="AB290" s="55"/>
      <c r="AC290" s="56"/>
      <c r="AD290" s="56"/>
      <c r="AE290" s="56"/>
      <c r="AF290" s="6"/>
      <c r="AG290" s="1"/>
      <c r="AZ290" s="74"/>
    </row>
    <row r="291" spans="1:52" ht="31.5" x14ac:dyDescent="0.25">
      <c r="A291" s="72" t="s">
        <v>471</v>
      </c>
      <c r="B291" s="62" t="s">
        <v>676</v>
      </c>
      <c r="C291" s="75" t="s">
        <v>677</v>
      </c>
      <c r="D291" s="64">
        <v>0.36658798799999992</v>
      </c>
      <c r="E291" s="64">
        <v>0</v>
      </c>
      <c r="F291" s="64">
        <f t="shared" si="81"/>
        <v>0.36658798799999992</v>
      </c>
      <c r="G291" s="64">
        <f t="shared" si="82"/>
        <v>0.36658798799999992</v>
      </c>
      <c r="H291" s="64">
        <f t="shared" si="80"/>
        <v>0.29399999999999998</v>
      </c>
      <c r="I291" s="64">
        <v>0.36658798799999992</v>
      </c>
      <c r="J291" s="64">
        <v>0.29399999999999998</v>
      </c>
      <c r="K291" s="64">
        <v>0</v>
      </c>
      <c r="L291" s="81">
        <v>0</v>
      </c>
      <c r="M291" s="64">
        <v>0</v>
      </c>
      <c r="N291" s="81">
        <v>0</v>
      </c>
      <c r="O291" s="84">
        <v>0</v>
      </c>
      <c r="P291" s="81">
        <v>0</v>
      </c>
      <c r="Q291" s="64">
        <f t="shared" si="83"/>
        <v>7.2587987999999937E-2</v>
      </c>
      <c r="R291" s="64">
        <f t="shared" si="84"/>
        <v>-7.2587987999999937E-2</v>
      </c>
      <c r="S291" s="66">
        <f t="shared" si="85"/>
        <v>-0.19800972856753821</v>
      </c>
      <c r="T291" s="67" t="s">
        <v>678</v>
      </c>
      <c r="U291" s="6"/>
      <c r="V291" s="68"/>
      <c r="W291" s="69"/>
      <c r="X291" s="54"/>
      <c r="Y291" s="54"/>
      <c r="Z291" s="54"/>
      <c r="AA291" s="5"/>
      <c r="AB291" s="55"/>
      <c r="AC291" s="56"/>
      <c r="AD291" s="56"/>
      <c r="AE291" s="56"/>
      <c r="AF291" s="6"/>
      <c r="AG291" s="1"/>
      <c r="AZ291" s="74"/>
    </row>
    <row r="292" spans="1:52" ht="47.25" x14ac:dyDescent="0.25">
      <c r="A292" s="72" t="s">
        <v>471</v>
      </c>
      <c r="B292" s="62" t="s">
        <v>679</v>
      </c>
      <c r="C292" s="75" t="s">
        <v>680</v>
      </c>
      <c r="D292" s="64">
        <v>0.77163538000000009</v>
      </c>
      <c r="E292" s="64">
        <v>0.30395264000000005</v>
      </c>
      <c r="F292" s="64">
        <f t="shared" si="81"/>
        <v>0.46768274000000004</v>
      </c>
      <c r="G292" s="64">
        <f t="shared" si="82"/>
        <v>0.46768274000000004</v>
      </c>
      <c r="H292" s="64">
        <f t="shared" si="80"/>
        <v>0.59152548000000005</v>
      </c>
      <c r="I292" s="64">
        <v>0.46768274000000004</v>
      </c>
      <c r="J292" s="64">
        <v>0.46872548000000003</v>
      </c>
      <c r="K292" s="64">
        <v>0</v>
      </c>
      <c r="L292" s="81">
        <v>0.12279999999999999</v>
      </c>
      <c r="M292" s="64">
        <v>0</v>
      </c>
      <c r="N292" s="81">
        <v>0</v>
      </c>
      <c r="O292" s="84">
        <v>0</v>
      </c>
      <c r="P292" s="81">
        <v>0</v>
      </c>
      <c r="Q292" s="64">
        <f t="shared" si="83"/>
        <v>-0.12384274000000001</v>
      </c>
      <c r="R292" s="64">
        <f t="shared" si="84"/>
        <v>0.12384274000000001</v>
      </c>
      <c r="S292" s="66">
        <f t="shared" si="85"/>
        <v>0.26480074932848707</v>
      </c>
      <c r="T292" s="67" t="s">
        <v>681</v>
      </c>
      <c r="U292" s="6"/>
      <c r="V292" s="68"/>
      <c r="W292" s="69"/>
      <c r="X292" s="54"/>
      <c r="Y292" s="54"/>
      <c r="Z292" s="54"/>
      <c r="AA292" s="5"/>
      <c r="AB292" s="55"/>
      <c r="AC292" s="56"/>
      <c r="AD292" s="56"/>
      <c r="AE292" s="56"/>
      <c r="AF292" s="6"/>
      <c r="AG292" s="1"/>
      <c r="AZ292" s="74"/>
    </row>
    <row r="293" spans="1:52" ht="31.5" x14ac:dyDescent="0.25">
      <c r="A293" s="72" t="s">
        <v>471</v>
      </c>
      <c r="B293" s="62" t="s">
        <v>682</v>
      </c>
      <c r="C293" s="75" t="s">
        <v>683</v>
      </c>
      <c r="D293" s="64">
        <v>5.814565599999999</v>
      </c>
      <c r="E293" s="64">
        <v>5.2256139999999993</v>
      </c>
      <c r="F293" s="64">
        <f t="shared" si="81"/>
        <v>0.58895159999999969</v>
      </c>
      <c r="G293" s="64">
        <f t="shared" si="82"/>
        <v>0.58895159999999946</v>
      </c>
      <c r="H293" s="64">
        <f t="shared" si="80"/>
        <v>0.58895160000000002</v>
      </c>
      <c r="I293" s="64">
        <v>0.58895159999999946</v>
      </c>
      <c r="J293" s="64">
        <v>0.58895160000000002</v>
      </c>
      <c r="K293" s="64">
        <v>0</v>
      </c>
      <c r="L293" s="81">
        <v>0</v>
      </c>
      <c r="M293" s="64">
        <v>0</v>
      </c>
      <c r="N293" s="81">
        <v>0</v>
      </c>
      <c r="O293" s="84">
        <v>0</v>
      </c>
      <c r="P293" s="81">
        <v>0</v>
      </c>
      <c r="Q293" s="64">
        <f t="shared" si="83"/>
        <v>0</v>
      </c>
      <c r="R293" s="64">
        <f t="shared" si="84"/>
        <v>0</v>
      </c>
      <c r="S293" s="66">
        <f t="shared" si="85"/>
        <v>0</v>
      </c>
      <c r="T293" s="67" t="s">
        <v>32</v>
      </c>
      <c r="U293" s="6"/>
      <c r="V293" s="68"/>
      <c r="W293" s="69"/>
      <c r="X293" s="54"/>
      <c r="Y293" s="54"/>
      <c r="Z293" s="54"/>
      <c r="AA293" s="5"/>
      <c r="AB293" s="55"/>
      <c r="AC293" s="56"/>
      <c r="AD293" s="56"/>
      <c r="AE293" s="56"/>
      <c r="AF293" s="6"/>
      <c r="AG293" s="1"/>
      <c r="AZ293" s="74"/>
    </row>
    <row r="294" spans="1:52" ht="31.5" x14ac:dyDescent="0.25">
      <c r="A294" s="72" t="s">
        <v>471</v>
      </c>
      <c r="B294" s="62" t="s">
        <v>684</v>
      </c>
      <c r="C294" s="75" t="s">
        <v>685</v>
      </c>
      <c r="D294" s="64">
        <v>0.32808159999999997</v>
      </c>
      <c r="E294" s="64">
        <v>0.29491600000000001</v>
      </c>
      <c r="F294" s="64">
        <f t="shared" si="81"/>
        <v>3.3165599999999962E-2</v>
      </c>
      <c r="G294" s="64">
        <f t="shared" si="82"/>
        <v>3.3165599999999983E-2</v>
      </c>
      <c r="H294" s="64">
        <f t="shared" si="80"/>
        <v>3.3165599999999996E-2</v>
      </c>
      <c r="I294" s="64">
        <v>3.3165599999999983E-2</v>
      </c>
      <c r="J294" s="64">
        <v>3.3165599999999996E-2</v>
      </c>
      <c r="K294" s="64">
        <v>0</v>
      </c>
      <c r="L294" s="81">
        <v>0</v>
      </c>
      <c r="M294" s="64">
        <v>0</v>
      </c>
      <c r="N294" s="81">
        <v>0</v>
      </c>
      <c r="O294" s="84">
        <v>0</v>
      </c>
      <c r="P294" s="81">
        <v>0</v>
      </c>
      <c r="Q294" s="64">
        <f t="shared" si="83"/>
        <v>0</v>
      </c>
      <c r="R294" s="64">
        <f t="shared" si="84"/>
        <v>0</v>
      </c>
      <c r="S294" s="66">
        <f t="shared" si="85"/>
        <v>0</v>
      </c>
      <c r="T294" s="67" t="s">
        <v>32</v>
      </c>
      <c r="U294" s="6"/>
      <c r="V294" s="68"/>
      <c r="W294" s="69"/>
      <c r="X294" s="54"/>
      <c r="Y294" s="54"/>
      <c r="Z294" s="54"/>
      <c r="AA294" s="5"/>
      <c r="AB294" s="55"/>
      <c r="AC294" s="56"/>
      <c r="AD294" s="56"/>
      <c r="AE294" s="56"/>
      <c r="AF294" s="6"/>
      <c r="AG294" s="1"/>
      <c r="AZ294" s="74"/>
    </row>
    <row r="295" spans="1:52" ht="47.25" x14ac:dyDescent="0.25">
      <c r="A295" s="72" t="s">
        <v>471</v>
      </c>
      <c r="B295" s="62" t="s">
        <v>686</v>
      </c>
      <c r="C295" s="75" t="s">
        <v>687</v>
      </c>
      <c r="D295" s="64">
        <v>0.75258638</v>
      </c>
      <c r="E295" s="64">
        <v>0.28386119999999998</v>
      </c>
      <c r="F295" s="64">
        <f t="shared" si="81"/>
        <v>0.46872518000000002</v>
      </c>
      <c r="G295" s="64">
        <f t="shared" si="82"/>
        <v>0.46872518000000002</v>
      </c>
      <c r="H295" s="64">
        <f t="shared" si="80"/>
        <v>0.59152517999999998</v>
      </c>
      <c r="I295" s="64">
        <v>0.46872518000000002</v>
      </c>
      <c r="J295" s="64">
        <v>0.46872517999999996</v>
      </c>
      <c r="K295" s="64">
        <v>0</v>
      </c>
      <c r="L295" s="81">
        <v>0.12279999999999999</v>
      </c>
      <c r="M295" s="64">
        <v>0</v>
      </c>
      <c r="N295" s="81">
        <v>0</v>
      </c>
      <c r="O295" s="84">
        <v>0</v>
      </c>
      <c r="P295" s="81">
        <v>0</v>
      </c>
      <c r="Q295" s="64">
        <f t="shared" si="83"/>
        <v>-0.12279999999999996</v>
      </c>
      <c r="R295" s="64">
        <f t="shared" si="84"/>
        <v>0.12279999999999996</v>
      </c>
      <c r="S295" s="66">
        <f t="shared" si="85"/>
        <v>0.26198720538120007</v>
      </c>
      <c r="T295" s="67" t="s">
        <v>688</v>
      </c>
      <c r="U295" s="6"/>
      <c r="V295" s="68"/>
      <c r="W295" s="69"/>
      <c r="X295" s="54"/>
      <c r="Y295" s="54"/>
      <c r="Z295" s="54"/>
      <c r="AA295" s="5"/>
      <c r="AB295" s="55"/>
      <c r="AC295" s="56"/>
      <c r="AD295" s="56"/>
      <c r="AE295" s="56"/>
      <c r="AF295" s="6"/>
      <c r="AG295" s="1"/>
      <c r="AZ295" s="74"/>
    </row>
    <row r="296" spans="1:52" ht="31.5" x14ac:dyDescent="0.25">
      <c r="A296" s="72" t="s">
        <v>471</v>
      </c>
      <c r="B296" s="62" t="s">
        <v>689</v>
      </c>
      <c r="C296" s="75" t="s">
        <v>690</v>
      </c>
      <c r="D296" s="64">
        <v>1.0441692000000002</v>
      </c>
      <c r="E296" s="64">
        <v>0.93864000000000014</v>
      </c>
      <c r="F296" s="64">
        <f t="shared" si="81"/>
        <v>0.1055292000000001</v>
      </c>
      <c r="G296" s="64">
        <f t="shared" si="82"/>
        <v>0.1055292</v>
      </c>
      <c r="H296" s="64">
        <f t="shared" si="80"/>
        <v>0.1055292</v>
      </c>
      <c r="I296" s="64">
        <v>0.1055292</v>
      </c>
      <c r="J296" s="64">
        <v>0.1055292</v>
      </c>
      <c r="K296" s="64">
        <v>0</v>
      </c>
      <c r="L296" s="81">
        <v>0</v>
      </c>
      <c r="M296" s="64">
        <v>0</v>
      </c>
      <c r="N296" s="81">
        <v>0</v>
      </c>
      <c r="O296" s="84">
        <v>0</v>
      </c>
      <c r="P296" s="81">
        <v>0</v>
      </c>
      <c r="Q296" s="64">
        <f t="shared" si="83"/>
        <v>0</v>
      </c>
      <c r="R296" s="64">
        <f t="shared" si="84"/>
        <v>0</v>
      </c>
      <c r="S296" s="66">
        <f t="shared" si="85"/>
        <v>0</v>
      </c>
      <c r="T296" s="67" t="s">
        <v>32</v>
      </c>
      <c r="U296" s="6"/>
      <c r="V296" s="68"/>
      <c r="W296" s="69"/>
      <c r="X296" s="54"/>
      <c r="Y296" s="54"/>
      <c r="Z296" s="54"/>
      <c r="AA296" s="5"/>
      <c r="AB296" s="55"/>
      <c r="AC296" s="56"/>
      <c r="AD296" s="56"/>
      <c r="AE296" s="56"/>
      <c r="AF296" s="6"/>
      <c r="AG296" s="1"/>
      <c r="AZ296" s="74"/>
    </row>
    <row r="297" spans="1:52" ht="63" x14ac:dyDescent="0.25">
      <c r="A297" s="87" t="s">
        <v>471</v>
      </c>
      <c r="B297" s="88" t="s">
        <v>691</v>
      </c>
      <c r="C297" s="89" t="s">
        <v>692</v>
      </c>
      <c r="D297" s="64">
        <v>0.68828763599999987</v>
      </c>
      <c r="E297" s="64">
        <v>0</v>
      </c>
      <c r="F297" s="64">
        <f t="shared" si="81"/>
        <v>0.68828763599999987</v>
      </c>
      <c r="G297" s="64">
        <f t="shared" si="82"/>
        <v>0.68828763599999998</v>
      </c>
      <c r="H297" s="64">
        <f t="shared" si="80"/>
        <v>0.60399999999999998</v>
      </c>
      <c r="I297" s="64">
        <v>0.54614127599999995</v>
      </c>
      <c r="J297" s="64">
        <v>0</v>
      </c>
      <c r="K297" s="64">
        <v>0.14214636</v>
      </c>
      <c r="L297" s="81">
        <v>0.46</v>
      </c>
      <c r="M297" s="64">
        <v>0</v>
      </c>
      <c r="N297" s="81">
        <v>0</v>
      </c>
      <c r="O297" s="84">
        <v>0</v>
      </c>
      <c r="P297" s="81">
        <v>0.14399999999999999</v>
      </c>
      <c r="Q297" s="64">
        <f t="shared" si="83"/>
        <v>8.4287635999999888E-2</v>
      </c>
      <c r="R297" s="64">
        <f t="shared" si="84"/>
        <v>-8.4287635999999999E-2</v>
      </c>
      <c r="S297" s="66">
        <f t="shared" si="85"/>
        <v>-0.12245990134275782</v>
      </c>
      <c r="T297" s="67" t="s">
        <v>693</v>
      </c>
      <c r="U297" s="6"/>
      <c r="V297" s="68"/>
      <c r="W297" s="69"/>
      <c r="X297" s="54"/>
      <c r="Y297" s="54"/>
      <c r="Z297" s="54"/>
      <c r="AA297" s="5"/>
      <c r="AB297" s="55"/>
      <c r="AC297" s="56"/>
      <c r="AD297" s="56"/>
      <c r="AE297" s="56"/>
      <c r="AF297" s="6"/>
      <c r="AG297" s="1"/>
      <c r="AZ297" s="74"/>
    </row>
    <row r="298" spans="1:52" ht="78.75" x14ac:dyDescent="0.25">
      <c r="A298" s="87" t="s">
        <v>471</v>
      </c>
      <c r="B298" s="88" t="s">
        <v>694</v>
      </c>
      <c r="C298" s="89" t="s">
        <v>695</v>
      </c>
      <c r="D298" s="64">
        <v>0.68828764190399983</v>
      </c>
      <c r="E298" s="64">
        <v>0</v>
      </c>
      <c r="F298" s="64">
        <f t="shared" si="81"/>
        <v>0.68828764190399983</v>
      </c>
      <c r="G298" s="64">
        <f t="shared" si="82"/>
        <v>0.68828764190399983</v>
      </c>
      <c r="H298" s="64">
        <f t="shared" si="80"/>
        <v>0.60399999999999998</v>
      </c>
      <c r="I298" s="64">
        <v>0</v>
      </c>
      <c r="J298" s="64">
        <v>0</v>
      </c>
      <c r="K298" s="64">
        <v>0.68828764190399983</v>
      </c>
      <c r="L298" s="81">
        <v>0.46</v>
      </c>
      <c r="M298" s="64">
        <v>0</v>
      </c>
      <c r="N298" s="81">
        <v>0</v>
      </c>
      <c r="O298" s="84">
        <v>0</v>
      </c>
      <c r="P298" s="81">
        <v>0.14399999999999999</v>
      </c>
      <c r="Q298" s="64">
        <f t="shared" si="83"/>
        <v>8.4287641903999844E-2</v>
      </c>
      <c r="R298" s="64">
        <f t="shared" si="84"/>
        <v>-8.4287641903999844E-2</v>
      </c>
      <c r="S298" s="66">
        <f t="shared" si="85"/>
        <v>-0.12245990887012906</v>
      </c>
      <c r="T298" s="67" t="s">
        <v>696</v>
      </c>
      <c r="U298" s="6"/>
      <c r="V298" s="68"/>
      <c r="W298" s="69"/>
      <c r="X298" s="54"/>
      <c r="Y298" s="54"/>
      <c r="Z298" s="54"/>
      <c r="AA298" s="5"/>
      <c r="AB298" s="55"/>
      <c r="AC298" s="56"/>
      <c r="AD298" s="56"/>
      <c r="AE298" s="56"/>
      <c r="AF298" s="6"/>
      <c r="AG298" s="1"/>
      <c r="AZ298" s="74"/>
    </row>
    <row r="299" spans="1:52" ht="31.5" x14ac:dyDescent="0.25">
      <c r="A299" s="87" t="s">
        <v>471</v>
      </c>
      <c r="B299" s="88" t="s">
        <v>697</v>
      </c>
      <c r="C299" s="89" t="s">
        <v>698</v>
      </c>
      <c r="D299" s="64">
        <v>1.1396646839999998</v>
      </c>
      <c r="E299" s="64">
        <v>0</v>
      </c>
      <c r="F299" s="64">
        <f t="shared" si="81"/>
        <v>1.1396646839999998</v>
      </c>
      <c r="G299" s="64">
        <f t="shared" si="82"/>
        <v>1.139664682</v>
      </c>
      <c r="H299" s="64">
        <f t="shared" si="80"/>
        <v>0.96599999999999997</v>
      </c>
      <c r="I299" s="64">
        <v>0.91023547199999999</v>
      </c>
      <c r="J299" s="64">
        <v>0</v>
      </c>
      <c r="K299" s="64">
        <v>0.22942921000000002</v>
      </c>
      <c r="L299" s="81">
        <v>0.76</v>
      </c>
      <c r="M299" s="64">
        <v>0</v>
      </c>
      <c r="N299" s="81">
        <v>0</v>
      </c>
      <c r="O299" s="84">
        <v>0</v>
      </c>
      <c r="P299" s="81">
        <v>0.20599999999999999</v>
      </c>
      <c r="Q299" s="64">
        <f t="shared" si="83"/>
        <v>0.17366468399999979</v>
      </c>
      <c r="R299" s="64">
        <f t="shared" si="84"/>
        <v>-0.17366468200000007</v>
      </c>
      <c r="S299" s="66">
        <f t="shared" si="85"/>
        <v>-0.1523822618555096</v>
      </c>
      <c r="T299" s="67" t="s">
        <v>528</v>
      </c>
      <c r="U299" s="6"/>
      <c r="V299" s="68"/>
      <c r="W299" s="69"/>
      <c r="X299" s="54"/>
      <c r="Y299" s="54"/>
      <c r="Z299" s="54"/>
      <c r="AA299" s="5"/>
      <c r="AB299" s="55"/>
      <c r="AC299" s="56"/>
      <c r="AD299" s="56"/>
      <c r="AE299" s="56"/>
      <c r="AF299" s="6"/>
      <c r="AG299" s="1"/>
      <c r="AZ299" s="74"/>
    </row>
    <row r="300" spans="1:52" ht="47.25" x14ac:dyDescent="0.25">
      <c r="A300" s="87" t="s">
        <v>471</v>
      </c>
      <c r="B300" s="88" t="s">
        <v>699</v>
      </c>
      <c r="C300" s="89" t="s">
        <v>700</v>
      </c>
      <c r="D300" s="64">
        <v>0.68828763599999987</v>
      </c>
      <c r="E300" s="64">
        <v>0</v>
      </c>
      <c r="F300" s="64">
        <f t="shared" si="81"/>
        <v>0.68828763599999987</v>
      </c>
      <c r="G300" s="64">
        <f t="shared" si="82"/>
        <v>0.68828763599999998</v>
      </c>
      <c r="H300" s="64">
        <f t="shared" si="80"/>
        <v>0.60399999999999998</v>
      </c>
      <c r="I300" s="64">
        <v>0.54614127599999995</v>
      </c>
      <c r="J300" s="64">
        <v>0</v>
      </c>
      <c r="K300" s="64">
        <v>0.14214636</v>
      </c>
      <c r="L300" s="81">
        <v>0.46</v>
      </c>
      <c r="M300" s="64">
        <v>0</v>
      </c>
      <c r="N300" s="81">
        <v>0</v>
      </c>
      <c r="O300" s="84">
        <v>0</v>
      </c>
      <c r="P300" s="81">
        <v>0.14399999999999999</v>
      </c>
      <c r="Q300" s="64">
        <f t="shared" si="83"/>
        <v>8.4287635999999888E-2</v>
      </c>
      <c r="R300" s="64">
        <f t="shared" si="84"/>
        <v>-8.4287635999999999E-2</v>
      </c>
      <c r="S300" s="66">
        <f t="shared" si="85"/>
        <v>-0.12245990134275782</v>
      </c>
      <c r="T300" s="67" t="s">
        <v>701</v>
      </c>
      <c r="U300" s="6"/>
      <c r="V300" s="68"/>
      <c r="W300" s="69"/>
      <c r="X300" s="54"/>
      <c r="Y300" s="54"/>
      <c r="Z300" s="54"/>
      <c r="AA300" s="5"/>
      <c r="AB300" s="55"/>
      <c r="AC300" s="56"/>
      <c r="AD300" s="56"/>
      <c r="AE300" s="56"/>
      <c r="AF300" s="6"/>
      <c r="AG300" s="1"/>
      <c r="AZ300" s="74"/>
    </row>
    <row r="301" spans="1:52" ht="63" x14ac:dyDescent="0.25">
      <c r="A301" s="87" t="s">
        <v>471</v>
      </c>
      <c r="B301" s="88" t="s">
        <v>702</v>
      </c>
      <c r="C301" s="89" t="s">
        <v>703</v>
      </c>
      <c r="D301" s="64">
        <v>0.68828763599999987</v>
      </c>
      <c r="E301" s="64">
        <v>0</v>
      </c>
      <c r="F301" s="64">
        <f t="shared" si="81"/>
        <v>0.68828763599999987</v>
      </c>
      <c r="G301" s="64">
        <f t="shared" si="82"/>
        <v>0.68828763599999998</v>
      </c>
      <c r="H301" s="64">
        <f t="shared" si="80"/>
        <v>0.60399999999999998</v>
      </c>
      <c r="I301" s="64">
        <v>0.54614127599999995</v>
      </c>
      <c r="J301" s="64">
        <v>0</v>
      </c>
      <c r="K301" s="64">
        <v>0.14214636</v>
      </c>
      <c r="L301" s="81">
        <v>0.46</v>
      </c>
      <c r="M301" s="64">
        <v>0</v>
      </c>
      <c r="N301" s="81">
        <v>0</v>
      </c>
      <c r="O301" s="84">
        <v>0</v>
      </c>
      <c r="P301" s="81">
        <v>0.14399999999999999</v>
      </c>
      <c r="Q301" s="64">
        <f t="shared" si="83"/>
        <v>8.4287635999999888E-2</v>
      </c>
      <c r="R301" s="64">
        <f t="shared" si="84"/>
        <v>-8.4287635999999999E-2</v>
      </c>
      <c r="S301" s="66">
        <f t="shared" si="85"/>
        <v>-0.12245990134275782</v>
      </c>
      <c r="T301" s="67" t="s">
        <v>704</v>
      </c>
      <c r="U301" s="6"/>
      <c r="V301" s="68"/>
      <c r="W301" s="69"/>
      <c r="X301" s="54"/>
      <c r="Y301" s="54"/>
      <c r="Z301" s="54"/>
      <c r="AA301" s="5"/>
      <c r="AB301" s="55"/>
      <c r="AC301" s="56"/>
      <c r="AD301" s="56"/>
      <c r="AE301" s="56"/>
      <c r="AF301" s="6"/>
      <c r="AG301" s="1"/>
      <c r="AZ301" s="74"/>
    </row>
    <row r="302" spans="1:52" ht="47.25" x14ac:dyDescent="0.25">
      <c r="A302" s="87" t="s">
        <v>471</v>
      </c>
      <c r="B302" s="88" t="s">
        <v>705</v>
      </c>
      <c r="C302" s="89" t="s">
        <v>706</v>
      </c>
      <c r="D302" s="64">
        <v>0.75258637999999989</v>
      </c>
      <c r="E302" s="64">
        <v>0.28386119999999998</v>
      </c>
      <c r="F302" s="64">
        <f t="shared" si="81"/>
        <v>0.46872517999999991</v>
      </c>
      <c r="G302" s="64">
        <f t="shared" si="82"/>
        <v>0.46872517999999996</v>
      </c>
      <c r="H302" s="64">
        <f t="shared" si="80"/>
        <v>0.59152517999999998</v>
      </c>
      <c r="I302" s="64">
        <v>0.46872517999999996</v>
      </c>
      <c r="J302" s="64">
        <v>0</v>
      </c>
      <c r="K302" s="64">
        <v>0</v>
      </c>
      <c r="L302" s="81">
        <v>0.59152517999999998</v>
      </c>
      <c r="M302" s="64">
        <v>0</v>
      </c>
      <c r="N302" s="81">
        <v>0</v>
      </c>
      <c r="O302" s="84">
        <v>0</v>
      </c>
      <c r="P302" s="81">
        <v>0</v>
      </c>
      <c r="Q302" s="64">
        <f t="shared" si="83"/>
        <v>-0.12280000000000008</v>
      </c>
      <c r="R302" s="64">
        <f t="shared" si="84"/>
        <v>0.12280000000000002</v>
      </c>
      <c r="S302" s="66">
        <f t="shared" si="85"/>
        <v>0.26198720538120018</v>
      </c>
      <c r="T302" s="67" t="s">
        <v>688</v>
      </c>
      <c r="U302" s="6"/>
      <c r="V302" s="68"/>
      <c r="W302" s="69"/>
      <c r="X302" s="54"/>
      <c r="Y302" s="54"/>
      <c r="Z302" s="54"/>
      <c r="AA302" s="5"/>
      <c r="AB302" s="55"/>
      <c r="AC302" s="56"/>
      <c r="AD302" s="56"/>
      <c r="AE302" s="56"/>
      <c r="AF302" s="6"/>
      <c r="AG302" s="1"/>
      <c r="AZ302" s="74"/>
    </row>
    <row r="303" spans="1:52" ht="31.5" x14ac:dyDescent="0.25">
      <c r="A303" s="87" t="s">
        <v>471</v>
      </c>
      <c r="B303" s="88" t="s">
        <v>707</v>
      </c>
      <c r="C303" s="89" t="s">
        <v>708</v>
      </c>
      <c r="D303" s="64">
        <v>0.68828763599999987</v>
      </c>
      <c r="E303" s="64">
        <v>0</v>
      </c>
      <c r="F303" s="64">
        <f t="shared" si="81"/>
        <v>0.68828763599999987</v>
      </c>
      <c r="G303" s="64">
        <f t="shared" si="82"/>
        <v>0.68828763599999998</v>
      </c>
      <c r="H303" s="64">
        <f t="shared" si="80"/>
        <v>0.60399999999999998</v>
      </c>
      <c r="I303" s="64">
        <v>0.54614127599999995</v>
      </c>
      <c r="J303" s="64">
        <v>0</v>
      </c>
      <c r="K303" s="64">
        <v>0.14214636</v>
      </c>
      <c r="L303" s="81">
        <v>0.46</v>
      </c>
      <c r="M303" s="64">
        <v>0</v>
      </c>
      <c r="N303" s="81">
        <v>0</v>
      </c>
      <c r="O303" s="84">
        <v>0</v>
      </c>
      <c r="P303" s="81">
        <v>0.14399999999999999</v>
      </c>
      <c r="Q303" s="64">
        <f t="shared" si="83"/>
        <v>8.4287635999999888E-2</v>
      </c>
      <c r="R303" s="64">
        <f t="shared" si="84"/>
        <v>-8.4287635999999999E-2</v>
      </c>
      <c r="S303" s="66">
        <f t="shared" si="85"/>
        <v>-0.12245990134275782</v>
      </c>
      <c r="T303" s="67" t="s">
        <v>483</v>
      </c>
      <c r="U303" s="6"/>
      <c r="V303" s="68"/>
      <c r="W303" s="69"/>
      <c r="X303" s="54"/>
      <c r="Y303" s="54"/>
      <c r="Z303" s="54"/>
      <c r="AA303" s="5"/>
      <c r="AB303" s="55"/>
      <c r="AC303" s="56"/>
      <c r="AD303" s="56"/>
      <c r="AE303" s="56"/>
      <c r="AF303" s="6"/>
      <c r="AG303" s="1"/>
      <c r="AZ303" s="74"/>
    </row>
    <row r="304" spans="1:52" ht="31.5" x14ac:dyDescent="0.25">
      <c r="A304" s="87" t="s">
        <v>471</v>
      </c>
      <c r="B304" s="88" t="s">
        <v>709</v>
      </c>
      <c r="C304" s="89" t="s">
        <v>710</v>
      </c>
      <c r="D304" s="64" t="s">
        <v>32</v>
      </c>
      <c r="E304" s="64" t="s">
        <v>32</v>
      </c>
      <c r="F304" s="64" t="s">
        <v>32</v>
      </c>
      <c r="G304" s="64" t="s">
        <v>32</v>
      </c>
      <c r="H304" s="64">
        <f t="shared" si="80"/>
        <v>0.39500000000000002</v>
      </c>
      <c r="I304" s="64" t="s">
        <v>32</v>
      </c>
      <c r="J304" s="64">
        <v>0</v>
      </c>
      <c r="K304" s="64" t="s">
        <v>32</v>
      </c>
      <c r="L304" s="81">
        <v>0</v>
      </c>
      <c r="M304" s="64" t="s">
        <v>32</v>
      </c>
      <c r="N304" s="81">
        <v>0.39500000000000002</v>
      </c>
      <c r="O304" s="84" t="s">
        <v>32</v>
      </c>
      <c r="P304" s="81">
        <v>0</v>
      </c>
      <c r="Q304" s="64" t="s">
        <v>32</v>
      </c>
      <c r="R304" s="64" t="s">
        <v>32</v>
      </c>
      <c r="S304" s="66" t="s">
        <v>32</v>
      </c>
      <c r="T304" s="67" t="s">
        <v>711</v>
      </c>
      <c r="U304" s="6"/>
      <c r="V304" s="68"/>
      <c r="W304" s="69"/>
      <c r="X304" s="54"/>
      <c r="Y304" s="54"/>
      <c r="Z304" s="54"/>
      <c r="AA304" s="5"/>
      <c r="AB304" s="55"/>
      <c r="AC304" s="56"/>
      <c r="AD304" s="56"/>
      <c r="AE304" s="56"/>
      <c r="AF304" s="6"/>
      <c r="AG304" s="1"/>
      <c r="AZ304" s="74"/>
    </row>
    <row r="305" spans="1:52" ht="47.25" x14ac:dyDescent="0.25">
      <c r="A305" s="87" t="s">
        <v>471</v>
      </c>
      <c r="B305" s="88" t="s">
        <v>712</v>
      </c>
      <c r="C305" s="89" t="s">
        <v>713</v>
      </c>
      <c r="D305" s="64">
        <v>34.990033287999999</v>
      </c>
      <c r="E305" s="64">
        <v>0</v>
      </c>
      <c r="F305" s="64">
        <f t="shared" si="81"/>
        <v>34.990033287999999</v>
      </c>
      <c r="G305" s="64">
        <f t="shared" si="82"/>
        <v>34.990033287999999</v>
      </c>
      <c r="H305" s="64">
        <f t="shared" si="80"/>
        <v>32.559058319999998</v>
      </c>
      <c r="I305" s="64">
        <v>0</v>
      </c>
      <c r="J305" s="64">
        <v>0</v>
      </c>
      <c r="K305" s="64">
        <v>28.89893704</v>
      </c>
      <c r="L305" s="81">
        <v>0</v>
      </c>
      <c r="M305" s="64">
        <v>2.0947884719999998</v>
      </c>
      <c r="N305" s="81">
        <v>29.438242320000001</v>
      </c>
      <c r="O305" s="84">
        <v>3.9963077759999979</v>
      </c>
      <c r="P305" s="81">
        <v>3.1208159999999996</v>
      </c>
      <c r="Q305" s="64">
        <f t="shared" si="83"/>
        <v>2.430974968000001</v>
      </c>
      <c r="R305" s="64">
        <f t="shared" si="84"/>
        <v>-2.430974968000001</v>
      </c>
      <c r="S305" s="66">
        <f t="shared" si="85"/>
        <v>-6.9476211925574696E-2</v>
      </c>
      <c r="T305" s="67" t="s">
        <v>32</v>
      </c>
      <c r="U305" s="6"/>
      <c r="V305" s="68"/>
      <c r="W305" s="69"/>
      <c r="X305" s="54"/>
      <c r="Y305" s="54"/>
      <c r="Z305" s="54"/>
      <c r="AA305" s="5"/>
      <c r="AB305" s="55"/>
      <c r="AC305" s="56"/>
      <c r="AD305" s="56"/>
      <c r="AE305" s="56"/>
      <c r="AF305" s="6"/>
      <c r="AG305" s="1"/>
      <c r="AZ305" s="74"/>
    </row>
    <row r="306" spans="1:52" ht="47.25" x14ac:dyDescent="0.25">
      <c r="A306" s="87" t="s">
        <v>471</v>
      </c>
      <c r="B306" s="88" t="s">
        <v>714</v>
      </c>
      <c r="C306" s="89" t="s">
        <v>715</v>
      </c>
      <c r="D306" s="64">
        <v>1.610992092</v>
      </c>
      <c r="E306" s="64">
        <v>0</v>
      </c>
      <c r="F306" s="64">
        <f t="shared" si="81"/>
        <v>1.610992092</v>
      </c>
      <c r="G306" s="64">
        <f t="shared" si="82"/>
        <v>1.610992092</v>
      </c>
      <c r="H306" s="64">
        <f t="shared" si="80"/>
        <v>1.3444</v>
      </c>
      <c r="I306" s="64">
        <v>1.0619413799999999</v>
      </c>
      <c r="J306" s="64">
        <v>0</v>
      </c>
      <c r="K306" s="64">
        <v>0.549050712</v>
      </c>
      <c r="L306" s="81">
        <v>1.07</v>
      </c>
      <c r="M306" s="64">
        <v>0</v>
      </c>
      <c r="N306" s="81">
        <v>0</v>
      </c>
      <c r="O306" s="84">
        <v>0</v>
      </c>
      <c r="P306" s="81">
        <v>0.27439999999999998</v>
      </c>
      <c r="Q306" s="64">
        <f t="shared" si="83"/>
        <v>0.266592092</v>
      </c>
      <c r="R306" s="64">
        <f t="shared" si="84"/>
        <v>-0.266592092</v>
      </c>
      <c r="S306" s="66">
        <f t="shared" si="85"/>
        <v>-0.16548317854809183</v>
      </c>
      <c r="T306" s="67" t="s">
        <v>678</v>
      </c>
      <c r="U306" s="6"/>
      <c r="V306" s="68"/>
      <c r="W306" s="69"/>
      <c r="X306" s="54"/>
      <c r="Y306" s="54"/>
      <c r="Z306" s="54"/>
      <c r="AA306" s="5"/>
      <c r="AB306" s="55"/>
      <c r="AC306" s="56"/>
      <c r="AD306" s="56"/>
      <c r="AE306" s="56"/>
      <c r="AF306" s="6"/>
      <c r="AG306" s="1"/>
      <c r="AZ306" s="74"/>
    </row>
    <row r="307" spans="1:52" ht="31.5" x14ac:dyDescent="0.25">
      <c r="A307" s="87" t="s">
        <v>471</v>
      </c>
      <c r="B307" s="88" t="s">
        <v>716</v>
      </c>
      <c r="C307" s="89" t="s">
        <v>717</v>
      </c>
      <c r="D307" s="64" t="s">
        <v>32</v>
      </c>
      <c r="E307" s="64" t="s">
        <v>32</v>
      </c>
      <c r="F307" s="64" t="s">
        <v>32</v>
      </c>
      <c r="G307" s="64" t="s">
        <v>32</v>
      </c>
      <c r="H307" s="64">
        <f t="shared" si="80"/>
        <v>0.32630094000000004</v>
      </c>
      <c r="I307" s="64" t="s">
        <v>32</v>
      </c>
      <c r="J307" s="64">
        <v>0</v>
      </c>
      <c r="K307" s="64" t="s">
        <v>32</v>
      </c>
      <c r="L307" s="81">
        <v>0.32630094000000004</v>
      </c>
      <c r="M307" s="64" t="s">
        <v>32</v>
      </c>
      <c r="N307" s="81">
        <v>0</v>
      </c>
      <c r="O307" s="84" t="s">
        <v>32</v>
      </c>
      <c r="P307" s="81">
        <v>0</v>
      </c>
      <c r="Q307" s="64" t="s">
        <v>32</v>
      </c>
      <c r="R307" s="64" t="s">
        <v>32</v>
      </c>
      <c r="S307" s="66" t="s">
        <v>32</v>
      </c>
      <c r="T307" s="67" t="s">
        <v>711</v>
      </c>
      <c r="U307" s="6"/>
      <c r="V307" s="68"/>
      <c r="W307" s="69"/>
      <c r="X307" s="54"/>
      <c r="Y307" s="54"/>
      <c r="Z307" s="54"/>
      <c r="AA307" s="5"/>
      <c r="AB307" s="55"/>
      <c r="AC307" s="56"/>
      <c r="AD307" s="56"/>
      <c r="AE307" s="56"/>
      <c r="AF307" s="6"/>
      <c r="AG307" s="1"/>
      <c r="AZ307" s="74"/>
    </row>
    <row r="308" spans="1:52" ht="47.25" x14ac:dyDescent="0.25">
      <c r="A308" s="72" t="s">
        <v>471</v>
      </c>
      <c r="B308" s="62" t="s">
        <v>718</v>
      </c>
      <c r="C308" s="75" t="s">
        <v>719</v>
      </c>
      <c r="D308" s="64">
        <v>1638.5108999400002</v>
      </c>
      <c r="E308" s="64">
        <v>635.64344330999995</v>
      </c>
      <c r="F308" s="64">
        <f t="shared" si="81"/>
        <v>1002.8674566300002</v>
      </c>
      <c r="G308" s="64">
        <f t="shared" si="82"/>
        <v>132.30769232</v>
      </c>
      <c r="H308" s="64">
        <f t="shared" si="80"/>
        <v>132.30769232</v>
      </c>
      <c r="I308" s="64">
        <v>33.07692308</v>
      </c>
      <c r="J308" s="64">
        <v>33.07692308</v>
      </c>
      <c r="K308" s="64">
        <v>33.07692308</v>
      </c>
      <c r="L308" s="81">
        <v>33.07692308</v>
      </c>
      <c r="M308" s="64">
        <v>33.07692308</v>
      </c>
      <c r="N308" s="81">
        <v>33.07692308</v>
      </c>
      <c r="O308" s="81">
        <v>33.07692308</v>
      </c>
      <c r="P308" s="81">
        <v>33.07692308</v>
      </c>
      <c r="Q308" s="64">
        <f t="shared" si="83"/>
        <v>870.55976431000022</v>
      </c>
      <c r="R308" s="64">
        <f t="shared" si="84"/>
        <v>0</v>
      </c>
      <c r="S308" s="66">
        <f t="shared" si="85"/>
        <v>0</v>
      </c>
      <c r="T308" s="67" t="s">
        <v>32</v>
      </c>
      <c r="U308" s="6"/>
      <c r="V308" s="68"/>
      <c r="W308" s="69"/>
      <c r="X308" s="54"/>
      <c r="Y308" s="54"/>
      <c r="Z308" s="54"/>
      <c r="AA308" s="5"/>
      <c r="AB308" s="55"/>
      <c r="AC308" s="56"/>
      <c r="AD308" s="56"/>
      <c r="AE308" s="56"/>
      <c r="AF308" s="6"/>
      <c r="AG308" s="1"/>
      <c r="AZ308" s="74"/>
    </row>
    <row r="309" spans="1:52" ht="31.5" x14ac:dyDescent="0.25">
      <c r="A309" s="72" t="s">
        <v>471</v>
      </c>
      <c r="B309" s="62" t="s">
        <v>720</v>
      </c>
      <c r="C309" s="75" t="s">
        <v>721</v>
      </c>
      <c r="D309" s="64">
        <v>1.100000004</v>
      </c>
      <c r="E309" s="64">
        <v>8.2780000000000006E-2</v>
      </c>
      <c r="F309" s="64">
        <f t="shared" si="81"/>
        <v>1.0172200039999999</v>
      </c>
      <c r="G309" s="64">
        <f t="shared" si="82"/>
        <v>1.01722</v>
      </c>
      <c r="H309" s="64">
        <f t="shared" si="80"/>
        <v>1.01172</v>
      </c>
      <c r="I309" s="64">
        <v>0</v>
      </c>
      <c r="J309" s="64">
        <v>0</v>
      </c>
      <c r="K309" s="64">
        <v>1.01722</v>
      </c>
      <c r="L309" s="81">
        <v>2.6109999999999998E-2</v>
      </c>
      <c r="M309" s="64">
        <v>0</v>
      </c>
      <c r="N309" s="81">
        <v>0.98504999999999998</v>
      </c>
      <c r="O309" s="81">
        <v>0</v>
      </c>
      <c r="P309" s="81">
        <v>5.6000000000000006E-4</v>
      </c>
      <c r="Q309" s="64">
        <f t="shared" si="83"/>
        <v>5.5000039999999473E-3</v>
      </c>
      <c r="R309" s="64">
        <f t="shared" si="84"/>
        <v>-5.5000000000000604E-3</v>
      </c>
      <c r="S309" s="66">
        <f t="shared" si="85"/>
        <v>-5.4068932974185137E-3</v>
      </c>
      <c r="T309" s="67" t="s">
        <v>32</v>
      </c>
      <c r="U309" s="6"/>
      <c r="V309" s="68"/>
      <c r="W309" s="69"/>
      <c r="X309" s="54"/>
      <c r="Y309" s="54"/>
      <c r="Z309" s="54"/>
      <c r="AA309" s="5"/>
      <c r="AB309" s="55"/>
      <c r="AC309" s="56"/>
      <c r="AD309" s="56"/>
      <c r="AE309" s="56"/>
      <c r="AF309" s="6"/>
      <c r="AG309" s="1"/>
      <c r="AZ309" s="74"/>
    </row>
    <row r="310" spans="1:52" ht="31.5" x14ac:dyDescent="0.25">
      <c r="A310" s="93" t="s">
        <v>471</v>
      </c>
      <c r="B310" s="94" t="s">
        <v>722</v>
      </c>
      <c r="C310" s="95" t="s">
        <v>723</v>
      </c>
      <c r="D310" s="86">
        <v>65.499999983999999</v>
      </c>
      <c r="E310" s="86">
        <v>0</v>
      </c>
      <c r="F310" s="86">
        <f t="shared" si="81"/>
        <v>65.499999983999999</v>
      </c>
      <c r="G310" s="86">
        <f t="shared" si="82"/>
        <v>5.4850862639999995</v>
      </c>
      <c r="H310" s="64">
        <f t="shared" si="80"/>
        <v>1.9350000000000001</v>
      </c>
      <c r="I310" s="86">
        <v>0</v>
      </c>
      <c r="J310" s="86">
        <v>0</v>
      </c>
      <c r="K310" s="86">
        <v>0</v>
      </c>
      <c r="L310" s="86">
        <v>0</v>
      </c>
      <c r="M310" s="86">
        <v>0</v>
      </c>
      <c r="N310" s="86">
        <v>0.58499999999999996</v>
      </c>
      <c r="O310" s="86">
        <v>5.4850862639999995</v>
      </c>
      <c r="P310" s="86">
        <v>1.35</v>
      </c>
      <c r="Q310" s="86">
        <f t="shared" si="83"/>
        <v>63.564999983999996</v>
      </c>
      <c r="R310" s="64">
        <f t="shared" si="84"/>
        <v>-3.5500862639999995</v>
      </c>
      <c r="S310" s="66">
        <f t="shared" si="85"/>
        <v>-0.64722523824285283</v>
      </c>
      <c r="T310" s="67" t="s">
        <v>96</v>
      </c>
      <c r="U310" s="6"/>
      <c r="V310" s="68"/>
      <c r="W310" s="6"/>
      <c r="X310" s="54"/>
      <c r="Y310" s="54"/>
      <c r="Z310" s="96"/>
      <c r="AA310" s="5"/>
      <c r="AB310" s="55"/>
      <c r="AD310" s="56"/>
      <c r="AE310" s="56"/>
    </row>
    <row r="311" spans="1:52" ht="31.5" x14ac:dyDescent="0.25">
      <c r="A311" s="93" t="s">
        <v>471</v>
      </c>
      <c r="B311" s="94" t="s">
        <v>724</v>
      </c>
      <c r="C311" s="95" t="s">
        <v>725</v>
      </c>
      <c r="D311" s="86">
        <v>73.068217079999997</v>
      </c>
      <c r="E311" s="86">
        <v>0</v>
      </c>
      <c r="F311" s="86">
        <f t="shared" si="81"/>
        <v>73.068217079999997</v>
      </c>
      <c r="G311" s="86">
        <f t="shared" si="82"/>
        <v>21.920465119999999</v>
      </c>
      <c r="H311" s="64">
        <f t="shared" si="82"/>
        <v>32.054856839999999</v>
      </c>
      <c r="I311" s="86">
        <v>0</v>
      </c>
      <c r="J311" s="86">
        <v>0</v>
      </c>
      <c r="K311" s="86">
        <v>0</v>
      </c>
      <c r="L311" s="86">
        <v>0</v>
      </c>
      <c r="M311" s="86">
        <v>0</v>
      </c>
      <c r="N311" s="86">
        <v>3.11651532</v>
      </c>
      <c r="O311" s="86">
        <v>21.920465119999999</v>
      </c>
      <c r="P311" s="86">
        <v>28.938341520000002</v>
      </c>
      <c r="Q311" s="86">
        <f t="shared" si="83"/>
        <v>41.013360239999997</v>
      </c>
      <c r="R311" s="64">
        <f t="shared" si="84"/>
        <v>10.13439172</v>
      </c>
      <c r="S311" s="66">
        <f t="shared" si="85"/>
        <v>0.46232557860980278</v>
      </c>
      <c r="T311" s="67" t="s">
        <v>726</v>
      </c>
      <c r="U311" s="6"/>
      <c r="V311" s="68"/>
      <c r="W311" s="6"/>
      <c r="X311" s="54"/>
      <c r="Y311" s="54"/>
      <c r="Z311" s="96"/>
      <c r="AA311" s="5"/>
      <c r="AB311" s="55"/>
      <c r="AD311" s="56"/>
      <c r="AE311" s="56"/>
    </row>
    <row r="312" spans="1:52" ht="47.25" x14ac:dyDescent="0.25">
      <c r="A312" s="93" t="s">
        <v>471</v>
      </c>
      <c r="B312" s="94" t="s">
        <v>727</v>
      </c>
      <c r="C312" s="95" t="s">
        <v>728</v>
      </c>
      <c r="D312" s="86">
        <v>0.91472000399999986</v>
      </c>
      <c r="E312" s="86">
        <v>0</v>
      </c>
      <c r="F312" s="86">
        <f t="shared" ref="F312:F399" si="86">D312-E312</f>
        <v>0.91472000399999986</v>
      </c>
      <c r="G312" s="86">
        <f t="shared" ref="G312:H399" si="87">I312+K312+M312+O312</f>
        <v>0.91471999999999998</v>
      </c>
      <c r="H312" s="64">
        <f t="shared" si="87"/>
        <v>0.91471999999999998</v>
      </c>
      <c r="I312" s="86">
        <v>0</v>
      </c>
      <c r="J312" s="86">
        <v>0</v>
      </c>
      <c r="K312" s="86">
        <v>0</v>
      </c>
      <c r="L312" s="86">
        <v>0</v>
      </c>
      <c r="M312" s="86">
        <v>0.45735999999999999</v>
      </c>
      <c r="N312" s="86">
        <v>0.14570591999999999</v>
      </c>
      <c r="O312" s="86">
        <v>0.45735999999999999</v>
      </c>
      <c r="P312" s="86">
        <v>0.76901407999999993</v>
      </c>
      <c r="Q312" s="86">
        <f t="shared" ref="Q312:Q399" si="88">F312-H312</f>
        <v>3.9999998868722741E-9</v>
      </c>
      <c r="R312" s="64">
        <f t="shared" si="84"/>
        <v>0</v>
      </c>
      <c r="S312" s="66">
        <f t="shared" si="85"/>
        <v>0</v>
      </c>
      <c r="T312" s="67" t="s">
        <v>32</v>
      </c>
      <c r="U312" s="6"/>
      <c r="V312" s="68"/>
      <c r="X312" s="54"/>
      <c r="Y312" s="54"/>
      <c r="Z312" s="96"/>
      <c r="AA312" s="5"/>
      <c r="AB312" s="55"/>
      <c r="AD312" s="56"/>
      <c r="AE312" s="56"/>
    </row>
    <row r="313" spans="1:52" ht="31.5" x14ac:dyDescent="0.25">
      <c r="A313" s="93" t="s">
        <v>471</v>
      </c>
      <c r="B313" s="94" t="s">
        <v>729</v>
      </c>
      <c r="C313" s="95" t="s">
        <v>730</v>
      </c>
      <c r="D313" s="86">
        <v>6.7478227700000009</v>
      </c>
      <c r="E313" s="86">
        <v>4.8276000000000003</v>
      </c>
      <c r="F313" s="86">
        <f t="shared" si="86"/>
        <v>1.9202227700000005</v>
      </c>
      <c r="G313" s="86">
        <f t="shared" si="87"/>
        <v>1.9202227700000001</v>
      </c>
      <c r="H313" s="64">
        <f t="shared" si="87"/>
        <v>1.8779999999999999</v>
      </c>
      <c r="I313" s="86">
        <v>1.9202227700000001</v>
      </c>
      <c r="J313" s="86">
        <v>0</v>
      </c>
      <c r="K313" s="86">
        <v>0</v>
      </c>
      <c r="L313" s="86">
        <v>0</v>
      </c>
      <c r="M313" s="86">
        <v>0</v>
      </c>
      <c r="N313" s="86">
        <v>1.8779999999999999</v>
      </c>
      <c r="O313" s="86">
        <v>0</v>
      </c>
      <c r="P313" s="86">
        <v>0</v>
      </c>
      <c r="Q313" s="86">
        <f t="shared" si="88"/>
        <v>4.2222770000000631E-2</v>
      </c>
      <c r="R313" s="64">
        <f t="shared" si="84"/>
        <v>-4.2222770000000187E-2</v>
      </c>
      <c r="S313" s="66">
        <f t="shared" si="85"/>
        <v>-2.1988474805972737E-2</v>
      </c>
      <c r="T313" s="67" t="s">
        <v>32</v>
      </c>
      <c r="U313" s="6"/>
      <c r="V313" s="68"/>
      <c r="X313" s="54"/>
      <c r="Y313" s="54"/>
      <c r="Z313" s="96"/>
      <c r="AA313" s="5"/>
      <c r="AB313" s="55"/>
      <c r="AD313" s="56"/>
      <c r="AE313" s="56"/>
    </row>
    <row r="314" spans="1:52" ht="31.5" x14ac:dyDescent="0.25">
      <c r="A314" s="93" t="s">
        <v>471</v>
      </c>
      <c r="B314" s="94" t="s">
        <v>731</v>
      </c>
      <c r="C314" s="95" t="s">
        <v>732</v>
      </c>
      <c r="D314" s="86">
        <v>1.7649599999999999</v>
      </c>
      <c r="E314" s="86">
        <v>0</v>
      </c>
      <c r="F314" s="86">
        <f t="shared" si="86"/>
        <v>1.7649599999999999</v>
      </c>
      <c r="G314" s="86">
        <f t="shared" si="87"/>
        <v>1.7649599999999999</v>
      </c>
      <c r="H314" s="64">
        <f t="shared" si="87"/>
        <v>0</v>
      </c>
      <c r="I314" s="86">
        <v>1.7649599999999999</v>
      </c>
      <c r="J314" s="86">
        <v>0</v>
      </c>
      <c r="K314" s="86">
        <v>0</v>
      </c>
      <c r="L314" s="86">
        <v>0</v>
      </c>
      <c r="M314" s="86">
        <v>0</v>
      </c>
      <c r="N314" s="86">
        <v>0</v>
      </c>
      <c r="O314" s="86">
        <v>0</v>
      </c>
      <c r="P314" s="86">
        <v>0</v>
      </c>
      <c r="Q314" s="86">
        <f t="shared" si="88"/>
        <v>1.7649599999999999</v>
      </c>
      <c r="R314" s="64">
        <f t="shared" si="84"/>
        <v>-1.7649599999999999</v>
      </c>
      <c r="S314" s="66">
        <f t="shared" si="85"/>
        <v>-1</v>
      </c>
      <c r="T314" s="67" t="s">
        <v>733</v>
      </c>
      <c r="U314" s="6"/>
      <c r="V314" s="68"/>
      <c r="X314" s="54"/>
      <c r="Y314" s="54"/>
      <c r="Z314" s="96"/>
      <c r="AA314" s="5"/>
      <c r="AB314" s="55"/>
      <c r="AD314" s="56"/>
      <c r="AE314" s="56"/>
    </row>
    <row r="315" spans="1:52" ht="31.5" x14ac:dyDescent="0.25">
      <c r="A315" s="93" t="s">
        <v>471</v>
      </c>
      <c r="B315" s="94" t="s">
        <v>734</v>
      </c>
      <c r="C315" s="95" t="s">
        <v>735</v>
      </c>
      <c r="D315" s="86">
        <v>0.13508060399999999</v>
      </c>
      <c r="E315" s="86">
        <v>0</v>
      </c>
      <c r="F315" s="86">
        <f t="shared" si="86"/>
        <v>0.13508060399999999</v>
      </c>
      <c r="G315" s="86">
        <f t="shared" si="87"/>
        <v>0.13508060399999999</v>
      </c>
      <c r="H315" s="64">
        <f t="shared" si="87"/>
        <v>0.12</v>
      </c>
      <c r="I315" s="86">
        <v>0</v>
      </c>
      <c r="J315" s="86">
        <v>0</v>
      </c>
      <c r="K315" s="86">
        <v>0</v>
      </c>
      <c r="L315" s="86">
        <v>0</v>
      </c>
      <c r="M315" s="86">
        <v>0.13508060399999999</v>
      </c>
      <c r="N315" s="86">
        <v>0</v>
      </c>
      <c r="O315" s="86">
        <v>0</v>
      </c>
      <c r="P315" s="86">
        <v>0.12</v>
      </c>
      <c r="Q315" s="86">
        <f t="shared" si="88"/>
        <v>1.5080603999999997E-2</v>
      </c>
      <c r="R315" s="64">
        <f t="shared" si="84"/>
        <v>-1.5080603999999997E-2</v>
      </c>
      <c r="S315" s="66">
        <f t="shared" si="85"/>
        <v>-0.11164152034736237</v>
      </c>
      <c r="T315" s="67" t="s">
        <v>454</v>
      </c>
      <c r="U315" s="6"/>
      <c r="V315" s="68"/>
      <c r="X315" s="54"/>
      <c r="Y315" s="54"/>
      <c r="Z315" s="96"/>
      <c r="AA315" s="5"/>
      <c r="AB315" s="55"/>
      <c r="AD315" s="56"/>
      <c r="AE315" s="56"/>
    </row>
    <row r="316" spans="1:52" ht="47.25" x14ac:dyDescent="0.25">
      <c r="A316" s="93" t="s">
        <v>471</v>
      </c>
      <c r="B316" s="94" t="s">
        <v>736</v>
      </c>
      <c r="C316" s="95" t="s">
        <v>737</v>
      </c>
      <c r="D316" s="86">
        <v>0.24693691199999998</v>
      </c>
      <c r="E316" s="86">
        <v>0</v>
      </c>
      <c r="F316" s="86">
        <f t="shared" si="86"/>
        <v>0.24693691199999998</v>
      </c>
      <c r="G316" s="86">
        <f t="shared" si="87"/>
        <v>0.24693691199999998</v>
      </c>
      <c r="H316" s="64">
        <f t="shared" si="87"/>
        <v>0</v>
      </c>
      <c r="I316" s="86">
        <v>0</v>
      </c>
      <c r="J316" s="86">
        <v>0</v>
      </c>
      <c r="K316" s="86">
        <v>0</v>
      </c>
      <c r="L316" s="86">
        <v>0</v>
      </c>
      <c r="M316" s="86">
        <v>0.24693691199999998</v>
      </c>
      <c r="N316" s="86">
        <v>0</v>
      </c>
      <c r="O316" s="86">
        <v>0</v>
      </c>
      <c r="P316" s="86">
        <v>0</v>
      </c>
      <c r="Q316" s="86">
        <f t="shared" si="88"/>
        <v>0.24693691199999998</v>
      </c>
      <c r="R316" s="64">
        <f t="shared" si="84"/>
        <v>-0.24693691199999998</v>
      </c>
      <c r="S316" s="66">
        <f t="shared" si="85"/>
        <v>-1</v>
      </c>
      <c r="T316" s="67" t="s">
        <v>454</v>
      </c>
      <c r="U316" s="6"/>
      <c r="V316" s="68"/>
      <c r="X316" s="54"/>
      <c r="Y316" s="54"/>
      <c r="Z316" s="96"/>
      <c r="AA316" s="5"/>
      <c r="AB316" s="55"/>
      <c r="AD316" s="56"/>
      <c r="AE316" s="56"/>
    </row>
    <row r="317" spans="1:52" ht="47.25" x14ac:dyDescent="0.25">
      <c r="A317" s="93" t="s">
        <v>471</v>
      </c>
      <c r="B317" s="94" t="s">
        <v>738</v>
      </c>
      <c r="C317" s="95" t="s">
        <v>739</v>
      </c>
      <c r="D317" s="86">
        <v>0.38851730399999995</v>
      </c>
      <c r="E317" s="86">
        <v>0</v>
      </c>
      <c r="F317" s="86">
        <f t="shared" si="86"/>
        <v>0.38851730399999995</v>
      </c>
      <c r="G317" s="86">
        <f t="shared" si="87"/>
        <v>0.38851730399999995</v>
      </c>
      <c r="H317" s="64">
        <f t="shared" si="87"/>
        <v>0.31334879999999998</v>
      </c>
      <c r="I317" s="86">
        <v>0</v>
      </c>
      <c r="J317" s="86">
        <v>0</v>
      </c>
      <c r="K317" s="86">
        <v>0</v>
      </c>
      <c r="L317" s="86">
        <v>0</v>
      </c>
      <c r="M317" s="86">
        <v>0</v>
      </c>
      <c r="N317" s="86">
        <v>0</v>
      </c>
      <c r="O317" s="86">
        <v>0.38851730399999995</v>
      </c>
      <c r="P317" s="86">
        <v>0.31334879999999998</v>
      </c>
      <c r="Q317" s="86">
        <f t="shared" si="88"/>
        <v>7.5168503999999969E-2</v>
      </c>
      <c r="R317" s="64">
        <f t="shared" si="84"/>
        <v>-7.5168503999999969E-2</v>
      </c>
      <c r="S317" s="66">
        <f t="shared" si="85"/>
        <v>-0.19347530528524406</v>
      </c>
      <c r="T317" s="67" t="s">
        <v>740</v>
      </c>
      <c r="U317" s="6"/>
      <c r="V317" s="68"/>
      <c r="W317" s="6"/>
      <c r="X317" s="54"/>
      <c r="Y317" s="54"/>
      <c r="Z317" s="96"/>
      <c r="AA317" s="5"/>
      <c r="AB317" s="55"/>
      <c r="AD317" s="56"/>
      <c r="AE317" s="56"/>
    </row>
    <row r="318" spans="1:52" ht="47.25" x14ac:dyDescent="0.25">
      <c r="A318" s="93" t="s">
        <v>471</v>
      </c>
      <c r="B318" s="94" t="s">
        <v>741</v>
      </c>
      <c r="C318" s="95" t="s">
        <v>742</v>
      </c>
      <c r="D318" s="86">
        <v>31.431992795999999</v>
      </c>
      <c r="E318" s="86">
        <v>0</v>
      </c>
      <c r="F318" s="86">
        <f t="shared" si="86"/>
        <v>31.431992795999999</v>
      </c>
      <c r="G318" s="86">
        <f t="shared" si="87"/>
        <v>31.4319928</v>
      </c>
      <c r="H318" s="64">
        <f t="shared" si="87"/>
        <v>25.732779969999999</v>
      </c>
      <c r="I318" s="86">
        <v>0</v>
      </c>
      <c r="J318" s="86">
        <v>0</v>
      </c>
      <c r="K318" s="86">
        <v>0</v>
      </c>
      <c r="L318" s="86">
        <v>0</v>
      </c>
      <c r="M318" s="86">
        <v>0</v>
      </c>
      <c r="N318" s="86">
        <v>0</v>
      </c>
      <c r="O318" s="86">
        <v>31.4319928</v>
      </c>
      <c r="P318" s="86">
        <v>25.732779969999999</v>
      </c>
      <c r="Q318" s="86">
        <f t="shared" si="88"/>
        <v>5.6992128260000001</v>
      </c>
      <c r="R318" s="64">
        <f t="shared" si="84"/>
        <v>-5.6992128300000005</v>
      </c>
      <c r="S318" s="66">
        <f t="shared" si="85"/>
        <v>-0.18131885134562645</v>
      </c>
      <c r="T318" s="67" t="s">
        <v>740</v>
      </c>
      <c r="U318" s="6"/>
      <c r="V318" s="68"/>
      <c r="W318" s="6"/>
      <c r="X318" s="54"/>
      <c r="Y318" s="54"/>
      <c r="Z318" s="96"/>
      <c r="AA318" s="5"/>
      <c r="AB318" s="55"/>
      <c r="AD318" s="56"/>
      <c r="AE318" s="56"/>
    </row>
    <row r="319" spans="1:52" ht="31.5" x14ac:dyDescent="0.25">
      <c r="A319" s="93" t="s">
        <v>471</v>
      </c>
      <c r="B319" s="94" t="s">
        <v>743</v>
      </c>
      <c r="C319" s="95" t="s">
        <v>744</v>
      </c>
      <c r="D319" s="86">
        <v>1.7269535999999999</v>
      </c>
      <c r="E319" s="86">
        <v>0</v>
      </c>
      <c r="F319" s="86">
        <f t="shared" si="86"/>
        <v>1.7269535999999999</v>
      </c>
      <c r="G319" s="86">
        <f t="shared" si="87"/>
        <v>1.7269535999999999</v>
      </c>
      <c r="H319" s="64">
        <f t="shared" si="87"/>
        <v>1.5449999999999999</v>
      </c>
      <c r="I319" s="86">
        <v>0</v>
      </c>
      <c r="J319" s="86">
        <v>0</v>
      </c>
      <c r="K319" s="86">
        <v>0</v>
      </c>
      <c r="L319" s="86">
        <v>0</v>
      </c>
      <c r="M319" s="86">
        <v>0</v>
      </c>
      <c r="N319" s="86">
        <v>1.5449999999999999</v>
      </c>
      <c r="O319" s="86">
        <v>1.7269535999999999</v>
      </c>
      <c r="P319" s="86">
        <v>0</v>
      </c>
      <c r="Q319" s="86">
        <f t="shared" si="88"/>
        <v>0.18195359999999994</v>
      </c>
      <c r="R319" s="64">
        <f t="shared" si="84"/>
        <v>-0.18195359999999994</v>
      </c>
      <c r="S319" s="66">
        <f t="shared" si="85"/>
        <v>-0.10536102417575084</v>
      </c>
      <c r="T319" s="67" t="s">
        <v>519</v>
      </c>
      <c r="U319" s="6"/>
      <c r="V319" s="68"/>
      <c r="W319" s="6"/>
      <c r="X319" s="54"/>
      <c r="Y319" s="54"/>
      <c r="Z319" s="96"/>
      <c r="AA319" s="5"/>
      <c r="AB319" s="55"/>
      <c r="AD319" s="56"/>
      <c r="AE319" s="56"/>
    </row>
    <row r="320" spans="1:52" ht="31.5" x14ac:dyDescent="0.25">
      <c r="A320" s="93" t="s">
        <v>471</v>
      </c>
      <c r="B320" s="94" t="s">
        <v>745</v>
      </c>
      <c r="C320" s="95" t="s">
        <v>746</v>
      </c>
      <c r="D320" s="86">
        <v>0.73670883600000003</v>
      </c>
      <c r="E320" s="86">
        <v>0</v>
      </c>
      <c r="F320" s="86">
        <f t="shared" si="86"/>
        <v>0.73670883600000003</v>
      </c>
      <c r="G320" s="86">
        <f t="shared" si="87"/>
        <v>0.73670883600000003</v>
      </c>
      <c r="H320" s="64">
        <f t="shared" si="87"/>
        <v>0.73670879999999994</v>
      </c>
      <c r="I320" s="86">
        <v>0</v>
      </c>
      <c r="J320" s="86">
        <v>0</v>
      </c>
      <c r="K320" s="86">
        <v>0</v>
      </c>
      <c r="L320" s="86">
        <v>0</v>
      </c>
      <c r="M320" s="86">
        <v>0</v>
      </c>
      <c r="N320" s="86">
        <v>0.73670879999999994</v>
      </c>
      <c r="O320" s="86">
        <v>0.73670883600000003</v>
      </c>
      <c r="P320" s="86">
        <v>0</v>
      </c>
      <c r="Q320" s="86">
        <f t="shared" si="88"/>
        <v>3.6000000092073492E-8</v>
      </c>
      <c r="R320" s="64">
        <f t="shared" si="84"/>
        <v>-3.6000000092073492E-8</v>
      </c>
      <c r="S320" s="66">
        <f t="shared" si="85"/>
        <v>-4.8865981148722766E-8</v>
      </c>
      <c r="T320" s="67" t="s">
        <v>32</v>
      </c>
      <c r="U320" s="6"/>
      <c r="V320" s="68"/>
      <c r="W320" s="6"/>
      <c r="X320" s="54"/>
      <c r="Y320" s="54"/>
      <c r="Z320" s="96"/>
      <c r="AA320" s="5"/>
      <c r="AB320" s="55"/>
      <c r="AD320" s="56"/>
      <c r="AE320" s="56"/>
    </row>
    <row r="321" spans="1:31" ht="63" x14ac:dyDescent="0.25">
      <c r="A321" s="93" t="s">
        <v>471</v>
      </c>
      <c r="B321" s="94" t="s">
        <v>747</v>
      </c>
      <c r="C321" s="95" t="s">
        <v>748</v>
      </c>
      <c r="D321" s="86">
        <v>18.699639216000001</v>
      </c>
      <c r="E321" s="86">
        <v>0</v>
      </c>
      <c r="F321" s="86">
        <f t="shared" si="86"/>
        <v>18.699639216000001</v>
      </c>
      <c r="G321" s="86">
        <f t="shared" si="87"/>
        <v>18.699639216000001</v>
      </c>
      <c r="H321" s="64">
        <f t="shared" si="87"/>
        <v>14.08541597</v>
      </c>
      <c r="I321" s="86">
        <v>0</v>
      </c>
      <c r="J321" s="86">
        <v>0</v>
      </c>
      <c r="K321" s="86">
        <v>0</v>
      </c>
      <c r="L321" s="86">
        <v>0</v>
      </c>
      <c r="M321" s="86">
        <v>18.699639216000001</v>
      </c>
      <c r="N321" s="86">
        <v>14.08541597</v>
      </c>
      <c r="O321" s="86">
        <v>0</v>
      </c>
      <c r="P321" s="86">
        <v>0</v>
      </c>
      <c r="Q321" s="86">
        <f t="shared" si="88"/>
        <v>4.6142232460000017</v>
      </c>
      <c r="R321" s="64">
        <f t="shared" si="84"/>
        <v>-4.6142232460000017</v>
      </c>
      <c r="S321" s="66">
        <f t="shared" si="85"/>
        <v>-0.24675466690565487</v>
      </c>
      <c r="T321" s="67" t="s">
        <v>519</v>
      </c>
      <c r="U321" s="6"/>
      <c r="V321" s="68"/>
      <c r="X321" s="54"/>
      <c r="Y321" s="54"/>
      <c r="Z321" s="96"/>
      <c r="AA321" s="5"/>
      <c r="AB321" s="55"/>
      <c r="AD321" s="56"/>
      <c r="AE321" s="56"/>
    </row>
    <row r="322" spans="1:31" x14ac:dyDescent="0.25">
      <c r="A322" s="93" t="s">
        <v>471</v>
      </c>
      <c r="B322" s="94" t="s">
        <v>749</v>
      </c>
      <c r="C322" s="95" t="s">
        <v>750</v>
      </c>
      <c r="D322" s="86">
        <v>0.80975451599999992</v>
      </c>
      <c r="E322" s="86">
        <v>0</v>
      </c>
      <c r="F322" s="86">
        <f t="shared" si="86"/>
        <v>0.80975451599999992</v>
      </c>
      <c r="G322" s="86">
        <f t="shared" si="87"/>
        <v>0.80975451599999992</v>
      </c>
      <c r="H322" s="64">
        <f t="shared" si="87"/>
        <v>0.79859999999999998</v>
      </c>
      <c r="I322" s="86">
        <v>0</v>
      </c>
      <c r="J322" s="86">
        <v>0</v>
      </c>
      <c r="K322" s="86">
        <v>0</v>
      </c>
      <c r="L322" s="86">
        <v>0</v>
      </c>
      <c r="M322" s="86">
        <v>0.80975451599999992</v>
      </c>
      <c r="N322" s="86">
        <v>0.79859999999999998</v>
      </c>
      <c r="O322" s="86">
        <v>0</v>
      </c>
      <c r="P322" s="86">
        <v>0</v>
      </c>
      <c r="Q322" s="86">
        <f t="shared" si="88"/>
        <v>1.1154515999999948E-2</v>
      </c>
      <c r="R322" s="64">
        <f t="shared" si="84"/>
        <v>-1.1154515999999948E-2</v>
      </c>
      <c r="S322" s="66">
        <f t="shared" si="85"/>
        <v>-1.3775182205961231E-2</v>
      </c>
      <c r="T322" s="67" t="s">
        <v>32</v>
      </c>
      <c r="U322" s="6"/>
      <c r="V322" s="68"/>
      <c r="X322" s="54"/>
      <c r="Y322" s="54"/>
      <c r="Z322" s="96"/>
      <c r="AA322" s="5"/>
      <c r="AB322" s="55"/>
      <c r="AD322" s="56"/>
      <c r="AE322" s="56"/>
    </row>
    <row r="323" spans="1:31" ht="31.5" x14ac:dyDescent="0.25">
      <c r="A323" s="93" t="s">
        <v>471</v>
      </c>
      <c r="B323" s="94" t="s">
        <v>751</v>
      </c>
      <c r="C323" s="95" t="s">
        <v>752</v>
      </c>
      <c r="D323" s="86">
        <v>0.34998000000000001</v>
      </c>
      <c r="E323" s="86">
        <v>0</v>
      </c>
      <c r="F323" s="86">
        <f t="shared" si="86"/>
        <v>0.34998000000000001</v>
      </c>
      <c r="G323" s="86">
        <f t="shared" si="87"/>
        <v>0.34998000000000001</v>
      </c>
      <c r="H323" s="64">
        <f t="shared" si="87"/>
        <v>0.34998000000000001</v>
      </c>
      <c r="I323" s="86">
        <v>0.34998000000000001</v>
      </c>
      <c r="J323" s="86">
        <v>0</v>
      </c>
      <c r="K323" s="86">
        <v>0</v>
      </c>
      <c r="L323" s="86">
        <v>0</v>
      </c>
      <c r="M323" s="86">
        <v>0</v>
      </c>
      <c r="N323" s="86">
        <v>0</v>
      </c>
      <c r="O323" s="86">
        <v>0</v>
      </c>
      <c r="P323" s="86">
        <v>0.34998000000000001</v>
      </c>
      <c r="Q323" s="86">
        <f t="shared" si="88"/>
        <v>0</v>
      </c>
      <c r="R323" s="64">
        <f t="shared" si="84"/>
        <v>0</v>
      </c>
      <c r="S323" s="66">
        <f t="shared" si="85"/>
        <v>0</v>
      </c>
      <c r="T323" s="67" t="s">
        <v>32</v>
      </c>
      <c r="U323" s="6"/>
      <c r="V323" s="68"/>
      <c r="X323" s="54"/>
      <c r="Y323" s="54"/>
      <c r="Z323" s="96"/>
      <c r="AA323" s="5"/>
      <c r="AB323" s="55"/>
      <c r="AD323" s="56"/>
      <c r="AE323" s="56"/>
    </row>
    <row r="324" spans="1:31" ht="47.25" x14ac:dyDescent="0.25">
      <c r="A324" s="93" t="s">
        <v>471</v>
      </c>
      <c r="B324" s="94" t="s">
        <v>753</v>
      </c>
      <c r="C324" s="95" t="s">
        <v>754</v>
      </c>
      <c r="D324" s="86">
        <v>0.35526807599999999</v>
      </c>
      <c r="E324" s="86">
        <v>0</v>
      </c>
      <c r="F324" s="86">
        <f t="shared" si="86"/>
        <v>0.35526807599999999</v>
      </c>
      <c r="G324" s="86">
        <f t="shared" si="87"/>
        <v>0.35526807587974757</v>
      </c>
      <c r="H324" s="64">
        <f t="shared" si="87"/>
        <v>0.31334879999999998</v>
      </c>
      <c r="I324" s="86">
        <v>0</v>
      </c>
      <c r="J324" s="86">
        <v>0</v>
      </c>
      <c r="K324" s="86">
        <v>0</v>
      </c>
      <c r="L324" s="86">
        <v>0</v>
      </c>
      <c r="M324" s="86">
        <v>0.35526807587974757</v>
      </c>
      <c r="N324" s="86">
        <v>0</v>
      </c>
      <c r="O324" s="86">
        <v>0</v>
      </c>
      <c r="P324" s="86">
        <v>0.31334879999999998</v>
      </c>
      <c r="Q324" s="86">
        <f t="shared" si="88"/>
        <v>4.1919276000000005E-2</v>
      </c>
      <c r="R324" s="64">
        <f t="shared" si="84"/>
        <v>-4.1919275879747586E-2</v>
      </c>
      <c r="S324" s="66">
        <f t="shared" si="85"/>
        <v>-0.11799336536485359</v>
      </c>
      <c r="T324" s="67" t="s">
        <v>483</v>
      </c>
      <c r="U324" s="6"/>
      <c r="V324" s="68"/>
      <c r="X324" s="54"/>
      <c r="Y324" s="54"/>
      <c r="Z324" s="96"/>
      <c r="AA324" s="5"/>
      <c r="AB324" s="55"/>
      <c r="AD324" s="56"/>
      <c r="AE324" s="56"/>
    </row>
    <row r="325" spans="1:31" x14ac:dyDescent="0.25">
      <c r="A325" s="93" t="s">
        <v>471</v>
      </c>
      <c r="B325" s="94" t="s">
        <v>755</v>
      </c>
      <c r="C325" s="95" t="s">
        <v>756</v>
      </c>
      <c r="D325" s="86">
        <v>12.372971004000002</v>
      </c>
      <c r="E325" s="86">
        <v>0</v>
      </c>
      <c r="F325" s="86">
        <f t="shared" si="86"/>
        <v>12.372971004000002</v>
      </c>
      <c r="G325" s="86">
        <f t="shared" si="87"/>
        <v>12.372971</v>
      </c>
      <c r="H325" s="64">
        <f t="shared" si="87"/>
        <v>7.0190670800000001</v>
      </c>
      <c r="I325" s="86">
        <v>0</v>
      </c>
      <c r="J325" s="86">
        <v>0</v>
      </c>
      <c r="K325" s="86">
        <v>0</v>
      </c>
      <c r="L325" s="86">
        <v>0</v>
      </c>
      <c r="M325" s="86">
        <v>12.372971</v>
      </c>
      <c r="N325" s="86">
        <v>7.0190670800000001</v>
      </c>
      <c r="O325" s="86">
        <v>0</v>
      </c>
      <c r="P325" s="86">
        <v>0</v>
      </c>
      <c r="Q325" s="86">
        <f t="shared" si="88"/>
        <v>5.3539039240000017</v>
      </c>
      <c r="R325" s="64">
        <f t="shared" si="84"/>
        <v>-5.3539039199999996</v>
      </c>
      <c r="S325" s="66">
        <f t="shared" si="85"/>
        <v>-0.43270964750503332</v>
      </c>
      <c r="T325" s="67" t="s">
        <v>483</v>
      </c>
      <c r="U325" s="6"/>
      <c r="V325" s="68"/>
      <c r="X325" s="54"/>
      <c r="Y325" s="54"/>
      <c r="Z325" s="96"/>
      <c r="AA325" s="5"/>
      <c r="AB325" s="55"/>
      <c r="AD325" s="56"/>
      <c r="AE325" s="56"/>
    </row>
    <row r="326" spans="1:31" ht="31.5" x14ac:dyDescent="0.25">
      <c r="A326" s="93" t="s">
        <v>471</v>
      </c>
      <c r="B326" s="94" t="s">
        <v>757</v>
      </c>
      <c r="C326" s="95" t="s">
        <v>758</v>
      </c>
      <c r="D326" s="86">
        <v>2.1901898039999996</v>
      </c>
      <c r="E326" s="86">
        <v>0</v>
      </c>
      <c r="F326" s="86">
        <f t="shared" si="86"/>
        <v>2.1901898039999996</v>
      </c>
      <c r="G326" s="86">
        <f t="shared" si="87"/>
        <v>2.1901898039999996</v>
      </c>
      <c r="H326" s="64">
        <f t="shared" si="87"/>
        <v>2.1648000000000001</v>
      </c>
      <c r="I326" s="86">
        <v>0</v>
      </c>
      <c r="J326" s="86">
        <v>0</v>
      </c>
      <c r="K326" s="86">
        <v>0</v>
      </c>
      <c r="L326" s="86">
        <v>0</v>
      </c>
      <c r="M326" s="86">
        <v>2.1901898039999996</v>
      </c>
      <c r="N326" s="86">
        <v>2.1648000000000001</v>
      </c>
      <c r="O326" s="86">
        <v>0</v>
      </c>
      <c r="P326" s="86">
        <v>0</v>
      </c>
      <c r="Q326" s="86">
        <f t="shared" si="88"/>
        <v>2.5389803999999572E-2</v>
      </c>
      <c r="R326" s="64">
        <f t="shared" si="84"/>
        <v>-2.5389803999999572E-2</v>
      </c>
      <c r="S326" s="66">
        <f t="shared" si="85"/>
        <v>-1.1592513102576555E-2</v>
      </c>
      <c r="T326" s="67" t="s">
        <v>32</v>
      </c>
      <c r="U326" s="6"/>
      <c r="V326" s="68"/>
      <c r="X326" s="54"/>
      <c r="Y326" s="54"/>
      <c r="Z326" s="96"/>
      <c r="AA326" s="5"/>
      <c r="AB326" s="55"/>
      <c r="AD326" s="56"/>
      <c r="AE326" s="56"/>
    </row>
    <row r="327" spans="1:31" ht="47.25" x14ac:dyDescent="0.25">
      <c r="A327" s="93" t="s">
        <v>471</v>
      </c>
      <c r="B327" s="94" t="s">
        <v>759</v>
      </c>
      <c r="C327" s="95" t="s">
        <v>760</v>
      </c>
      <c r="D327" s="86">
        <v>0.9507582</v>
      </c>
      <c r="E327" s="86">
        <v>0</v>
      </c>
      <c r="F327" s="86">
        <f t="shared" si="86"/>
        <v>0.9507582</v>
      </c>
      <c r="G327" s="86">
        <f t="shared" si="87"/>
        <v>0.9507582</v>
      </c>
      <c r="H327" s="64">
        <f t="shared" si="87"/>
        <v>0.95074800000000004</v>
      </c>
      <c r="I327" s="86">
        <v>0</v>
      </c>
      <c r="J327" s="86">
        <v>0</v>
      </c>
      <c r="K327" s="86">
        <v>0</v>
      </c>
      <c r="L327" s="86">
        <v>0</v>
      </c>
      <c r="M327" s="86">
        <v>0.9507582</v>
      </c>
      <c r="N327" s="86">
        <v>0.95074800000000004</v>
      </c>
      <c r="O327" s="86">
        <v>0</v>
      </c>
      <c r="P327" s="86">
        <v>0</v>
      </c>
      <c r="Q327" s="86">
        <f t="shared" si="88"/>
        <v>1.0199999999960241E-5</v>
      </c>
      <c r="R327" s="64">
        <f t="shared" si="84"/>
        <v>-1.0199999999960241E-5</v>
      </c>
      <c r="S327" s="66">
        <f t="shared" si="85"/>
        <v>-1.0728279808641399E-5</v>
      </c>
      <c r="T327" s="67" t="s">
        <v>32</v>
      </c>
      <c r="U327" s="6"/>
      <c r="V327" s="68"/>
      <c r="X327" s="54"/>
      <c r="Y327" s="54"/>
      <c r="Z327" s="96"/>
      <c r="AA327" s="5"/>
      <c r="AB327" s="55"/>
      <c r="AD327" s="56"/>
      <c r="AE327" s="56"/>
    </row>
    <row r="328" spans="1:31" ht="51.75" customHeight="1" x14ac:dyDescent="0.25">
      <c r="A328" s="93" t="s">
        <v>471</v>
      </c>
      <c r="B328" s="94" t="s">
        <v>761</v>
      </c>
      <c r="C328" s="95" t="s">
        <v>762</v>
      </c>
      <c r="D328" s="86" t="s">
        <v>32</v>
      </c>
      <c r="E328" s="86" t="s">
        <v>32</v>
      </c>
      <c r="F328" s="86" t="s">
        <v>32</v>
      </c>
      <c r="G328" s="86" t="s">
        <v>32</v>
      </c>
      <c r="H328" s="64">
        <f t="shared" si="87"/>
        <v>11.654999999999999</v>
      </c>
      <c r="I328" s="86" t="s">
        <v>32</v>
      </c>
      <c r="J328" s="86">
        <v>0</v>
      </c>
      <c r="K328" s="86" t="s">
        <v>32</v>
      </c>
      <c r="L328" s="86">
        <v>0</v>
      </c>
      <c r="M328" s="86" t="s">
        <v>32</v>
      </c>
      <c r="N328" s="86">
        <v>0</v>
      </c>
      <c r="O328" s="86" t="s">
        <v>32</v>
      </c>
      <c r="P328" s="86">
        <v>11.654999999999999</v>
      </c>
      <c r="Q328" s="86" t="s">
        <v>32</v>
      </c>
      <c r="R328" s="64" t="s">
        <v>32</v>
      </c>
      <c r="S328" s="66" t="s">
        <v>32</v>
      </c>
      <c r="T328" s="67" t="s">
        <v>489</v>
      </c>
      <c r="U328" s="6"/>
      <c r="V328" s="68"/>
      <c r="X328" s="54"/>
      <c r="Y328" s="54"/>
      <c r="Z328" s="96"/>
      <c r="AA328" s="5"/>
      <c r="AB328" s="55"/>
      <c r="AD328" s="56"/>
      <c r="AE328" s="56"/>
    </row>
    <row r="329" spans="1:31" ht="51.75" customHeight="1" x14ac:dyDescent="0.25">
      <c r="A329" s="93" t="s">
        <v>471</v>
      </c>
      <c r="B329" s="94" t="s">
        <v>763</v>
      </c>
      <c r="C329" s="95" t="s">
        <v>764</v>
      </c>
      <c r="D329" s="86" t="s">
        <v>32</v>
      </c>
      <c r="E329" s="86" t="s">
        <v>32</v>
      </c>
      <c r="F329" s="86" t="s">
        <v>32</v>
      </c>
      <c r="G329" s="86" t="s">
        <v>32</v>
      </c>
      <c r="H329" s="64">
        <f t="shared" si="87"/>
        <v>0.79991999999999996</v>
      </c>
      <c r="I329" s="86" t="s">
        <v>32</v>
      </c>
      <c r="J329" s="86">
        <v>0</v>
      </c>
      <c r="K329" s="86" t="s">
        <v>32</v>
      </c>
      <c r="L329" s="86">
        <v>0</v>
      </c>
      <c r="M329" s="86" t="s">
        <v>32</v>
      </c>
      <c r="N329" s="86">
        <v>0</v>
      </c>
      <c r="O329" s="86" t="s">
        <v>32</v>
      </c>
      <c r="P329" s="86">
        <v>0.79991999999999996</v>
      </c>
      <c r="Q329" s="86" t="s">
        <v>32</v>
      </c>
      <c r="R329" s="64" t="s">
        <v>32</v>
      </c>
      <c r="S329" s="66" t="s">
        <v>32</v>
      </c>
      <c r="T329" s="67" t="s">
        <v>765</v>
      </c>
      <c r="U329" s="6"/>
      <c r="V329" s="68"/>
      <c r="X329" s="54"/>
      <c r="Y329" s="54"/>
      <c r="Z329" s="96"/>
      <c r="AA329" s="5"/>
      <c r="AB329" s="55"/>
      <c r="AD329" s="56"/>
      <c r="AE329" s="56"/>
    </row>
    <row r="330" spans="1:31" ht="66.75" customHeight="1" x14ac:dyDescent="0.25">
      <c r="A330" s="93" t="s">
        <v>471</v>
      </c>
      <c r="B330" s="94" t="s">
        <v>766</v>
      </c>
      <c r="C330" s="95" t="s">
        <v>767</v>
      </c>
      <c r="D330" s="86" t="s">
        <v>32</v>
      </c>
      <c r="E330" s="86" t="s">
        <v>32</v>
      </c>
      <c r="F330" s="86" t="s">
        <v>32</v>
      </c>
      <c r="G330" s="86" t="s">
        <v>32</v>
      </c>
      <c r="H330" s="64">
        <f t="shared" si="87"/>
        <v>0.44663999999999998</v>
      </c>
      <c r="I330" s="86" t="s">
        <v>32</v>
      </c>
      <c r="J330" s="86">
        <v>0</v>
      </c>
      <c r="K330" s="86" t="s">
        <v>32</v>
      </c>
      <c r="L330" s="86">
        <v>0</v>
      </c>
      <c r="M330" s="86" t="s">
        <v>32</v>
      </c>
      <c r="N330" s="86">
        <v>0</v>
      </c>
      <c r="O330" s="86" t="s">
        <v>32</v>
      </c>
      <c r="P330" s="86">
        <v>0.44663999999999998</v>
      </c>
      <c r="Q330" s="86" t="s">
        <v>32</v>
      </c>
      <c r="R330" s="64" t="s">
        <v>32</v>
      </c>
      <c r="S330" s="66" t="s">
        <v>32</v>
      </c>
      <c r="T330" s="67" t="s">
        <v>768</v>
      </c>
      <c r="U330" s="6"/>
      <c r="V330" s="68"/>
      <c r="X330" s="54"/>
      <c r="Y330" s="54"/>
      <c r="Z330" s="96"/>
      <c r="AA330" s="5"/>
      <c r="AB330" s="55"/>
      <c r="AD330" s="56"/>
      <c r="AE330" s="56"/>
    </row>
    <row r="331" spans="1:31" ht="66.75" customHeight="1" x14ac:dyDescent="0.25">
      <c r="A331" s="93" t="s">
        <v>471</v>
      </c>
      <c r="B331" s="94" t="s">
        <v>769</v>
      </c>
      <c r="C331" s="95" t="s">
        <v>770</v>
      </c>
      <c r="D331" s="86" t="s">
        <v>32</v>
      </c>
      <c r="E331" s="86" t="s">
        <v>32</v>
      </c>
      <c r="F331" s="86" t="s">
        <v>32</v>
      </c>
      <c r="G331" s="86" t="s">
        <v>32</v>
      </c>
      <c r="H331" s="64">
        <f t="shared" si="87"/>
        <v>0.38400000000000001</v>
      </c>
      <c r="I331" s="86" t="s">
        <v>32</v>
      </c>
      <c r="J331" s="86">
        <v>0</v>
      </c>
      <c r="K331" s="86" t="s">
        <v>32</v>
      </c>
      <c r="L331" s="86">
        <v>0</v>
      </c>
      <c r="M331" s="86" t="s">
        <v>32</v>
      </c>
      <c r="N331" s="86">
        <v>0</v>
      </c>
      <c r="O331" s="86" t="s">
        <v>32</v>
      </c>
      <c r="P331" s="86">
        <v>0.38400000000000001</v>
      </c>
      <c r="Q331" s="86" t="s">
        <v>32</v>
      </c>
      <c r="R331" s="64" t="s">
        <v>32</v>
      </c>
      <c r="S331" s="66" t="s">
        <v>32</v>
      </c>
      <c r="T331" s="67" t="s">
        <v>771</v>
      </c>
      <c r="U331" s="6"/>
      <c r="V331" s="68"/>
      <c r="X331" s="54"/>
      <c r="Y331" s="54"/>
      <c r="Z331" s="96"/>
      <c r="AA331" s="5"/>
      <c r="AB331" s="55"/>
      <c r="AD331" s="56"/>
      <c r="AE331" s="56"/>
    </row>
    <row r="332" spans="1:31" ht="66.75" customHeight="1" x14ac:dyDescent="0.25">
      <c r="A332" s="93" t="s">
        <v>471</v>
      </c>
      <c r="B332" s="94" t="s">
        <v>772</v>
      </c>
      <c r="C332" s="95" t="s">
        <v>773</v>
      </c>
      <c r="D332" s="86" t="s">
        <v>32</v>
      </c>
      <c r="E332" s="86" t="s">
        <v>32</v>
      </c>
      <c r="F332" s="86" t="s">
        <v>32</v>
      </c>
      <c r="G332" s="86" t="s">
        <v>32</v>
      </c>
      <c r="H332" s="64">
        <f t="shared" si="87"/>
        <v>7.5623999999999993</v>
      </c>
      <c r="I332" s="86" t="s">
        <v>32</v>
      </c>
      <c r="J332" s="86">
        <v>0</v>
      </c>
      <c r="K332" s="86" t="s">
        <v>32</v>
      </c>
      <c r="L332" s="86">
        <v>0</v>
      </c>
      <c r="M332" s="86" t="s">
        <v>32</v>
      </c>
      <c r="N332" s="86">
        <v>0</v>
      </c>
      <c r="O332" s="86" t="s">
        <v>32</v>
      </c>
      <c r="P332" s="86">
        <v>7.5623999999999993</v>
      </c>
      <c r="Q332" s="86" t="s">
        <v>32</v>
      </c>
      <c r="R332" s="64" t="s">
        <v>32</v>
      </c>
      <c r="S332" s="66" t="s">
        <v>32</v>
      </c>
      <c r="T332" s="67" t="s">
        <v>711</v>
      </c>
      <c r="U332" s="6"/>
      <c r="V332" s="68"/>
      <c r="X332" s="54"/>
      <c r="Y332" s="54"/>
      <c r="Z332" s="96"/>
      <c r="AA332" s="5"/>
      <c r="AB332" s="55"/>
      <c r="AD332" s="56"/>
      <c r="AE332" s="56"/>
    </row>
    <row r="333" spans="1:31" ht="66.75" customHeight="1" x14ac:dyDescent="0.25">
      <c r="A333" s="93" t="s">
        <v>471</v>
      </c>
      <c r="B333" s="94" t="s">
        <v>774</v>
      </c>
      <c r="C333" s="95" t="s">
        <v>775</v>
      </c>
      <c r="D333" s="86" t="s">
        <v>32</v>
      </c>
      <c r="E333" s="86" t="s">
        <v>32</v>
      </c>
      <c r="F333" s="86" t="s">
        <v>32</v>
      </c>
      <c r="G333" s="86" t="s">
        <v>32</v>
      </c>
      <c r="H333" s="64">
        <f t="shared" si="87"/>
        <v>0.55291200000000007</v>
      </c>
      <c r="I333" s="86" t="s">
        <v>32</v>
      </c>
      <c r="J333" s="86">
        <v>0</v>
      </c>
      <c r="K333" s="86" t="s">
        <v>32</v>
      </c>
      <c r="L333" s="86">
        <v>0</v>
      </c>
      <c r="M333" s="86" t="s">
        <v>32</v>
      </c>
      <c r="N333" s="86">
        <v>0</v>
      </c>
      <c r="O333" s="86" t="s">
        <v>32</v>
      </c>
      <c r="P333" s="86">
        <v>0.55291200000000007</v>
      </c>
      <c r="Q333" s="86" t="s">
        <v>32</v>
      </c>
      <c r="R333" s="64" t="s">
        <v>32</v>
      </c>
      <c r="S333" s="66" t="s">
        <v>32</v>
      </c>
      <c r="T333" s="67" t="s">
        <v>776</v>
      </c>
      <c r="U333" s="6"/>
      <c r="V333" s="68"/>
      <c r="X333" s="54"/>
      <c r="Y333" s="54"/>
      <c r="Z333" s="96"/>
      <c r="AA333" s="5"/>
      <c r="AB333" s="55"/>
      <c r="AD333" s="56"/>
      <c r="AE333" s="56"/>
    </row>
    <row r="334" spans="1:31" ht="66.75" customHeight="1" x14ac:dyDescent="0.25">
      <c r="A334" s="93" t="s">
        <v>471</v>
      </c>
      <c r="B334" s="94" t="s">
        <v>777</v>
      </c>
      <c r="C334" s="95" t="s">
        <v>778</v>
      </c>
      <c r="D334" s="86" t="s">
        <v>32</v>
      </c>
      <c r="E334" s="86" t="s">
        <v>32</v>
      </c>
      <c r="F334" s="86" t="s">
        <v>32</v>
      </c>
      <c r="G334" s="86" t="s">
        <v>32</v>
      </c>
      <c r="H334" s="64">
        <f t="shared" si="87"/>
        <v>0.16642199999999999</v>
      </c>
      <c r="I334" s="86" t="s">
        <v>32</v>
      </c>
      <c r="J334" s="86">
        <v>0</v>
      </c>
      <c r="K334" s="86" t="s">
        <v>32</v>
      </c>
      <c r="L334" s="86">
        <v>0</v>
      </c>
      <c r="M334" s="86" t="s">
        <v>32</v>
      </c>
      <c r="N334" s="86">
        <v>0</v>
      </c>
      <c r="O334" s="86" t="s">
        <v>32</v>
      </c>
      <c r="P334" s="86">
        <v>0.16642199999999999</v>
      </c>
      <c r="Q334" s="86" t="s">
        <v>32</v>
      </c>
      <c r="R334" s="64" t="s">
        <v>32</v>
      </c>
      <c r="S334" s="66" t="s">
        <v>32</v>
      </c>
      <c r="T334" s="67" t="s">
        <v>776</v>
      </c>
      <c r="U334" s="6"/>
      <c r="V334" s="68"/>
      <c r="X334" s="54"/>
      <c r="Y334" s="54"/>
      <c r="Z334" s="96"/>
      <c r="AA334" s="5"/>
      <c r="AB334" s="55"/>
      <c r="AD334" s="56"/>
      <c r="AE334" s="56"/>
    </row>
    <row r="335" spans="1:31" ht="66.75" customHeight="1" x14ac:dyDescent="0.25">
      <c r="A335" s="93" t="s">
        <v>471</v>
      </c>
      <c r="B335" s="94" t="s">
        <v>779</v>
      </c>
      <c r="C335" s="95" t="s">
        <v>780</v>
      </c>
      <c r="D335" s="86" t="s">
        <v>32</v>
      </c>
      <c r="E335" s="86" t="s">
        <v>32</v>
      </c>
      <c r="F335" s="86" t="s">
        <v>32</v>
      </c>
      <c r="G335" s="86" t="s">
        <v>32</v>
      </c>
      <c r="H335" s="64">
        <f t="shared" si="87"/>
        <v>0.17138999999999999</v>
      </c>
      <c r="I335" s="86" t="s">
        <v>32</v>
      </c>
      <c r="J335" s="86">
        <v>0</v>
      </c>
      <c r="K335" s="86" t="s">
        <v>32</v>
      </c>
      <c r="L335" s="86">
        <v>0</v>
      </c>
      <c r="M335" s="86" t="s">
        <v>32</v>
      </c>
      <c r="N335" s="86">
        <v>0</v>
      </c>
      <c r="O335" s="86" t="s">
        <v>32</v>
      </c>
      <c r="P335" s="86">
        <v>0.17138999999999999</v>
      </c>
      <c r="Q335" s="86" t="s">
        <v>32</v>
      </c>
      <c r="R335" s="64" t="s">
        <v>32</v>
      </c>
      <c r="S335" s="66" t="s">
        <v>32</v>
      </c>
      <c r="T335" s="67" t="s">
        <v>776</v>
      </c>
      <c r="U335" s="6"/>
      <c r="V335" s="68"/>
      <c r="X335" s="54"/>
      <c r="Y335" s="54"/>
      <c r="Z335" s="96"/>
      <c r="AA335" s="5"/>
      <c r="AB335" s="55"/>
      <c r="AD335" s="56"/>
      <c r="AE335" s="56"/>
    </row>
    <row r="336" spans="1:31" ht="66.75" customHeight="1" x14ac:dyDescent="0.25">
      <c r="A336" s="93" t="s">
        <v>471</v>
      </c>
      <c r="B336" s="94" t="s">
        <v>781</v>
      </c>
      <c r="C336" s="95" t="s">
        <v>782</v>
      </c>
      <c r="D336" s="86" t="s">
        <v>32</v>
      </c>
      <c r="E336" s="86" t="s">
        <v>32</v>
      </c>
      <c r="F336" s="86" t="s">
        <v>32</v>
      </c>
      <c r="G336" s="86" t="s">
        <v>32</v>
      </c>
      <c r="H336" s="64">
        <f t="shared" si="87"/>
        <v>0.35644799999999999</v>
      </c>
      <c r="I336" s="86" t="s">
        <v>32</v>
      </c>
      <c r="J336" s="86">
        <v>0</v>
      </c>
      <c r="K336" s="86" t="s">
        <v>32</v>
      </c>
      <c r="L336" s="86">
        <v>0</v>
      </c>
      <c r="M336" s="86" t="s">
        <v>32</v>
      </c>
      <c r="N336" s="86">
        <v>0</v>
      </c>
      <c r="O336" s="86" t="s">
        <v>32</v>
      </c>
      <c r="P336" s="86">
        <v>0.35644799999999999</v>
      </c>
      <c r="Q336" s="86" t="s">
        <v>32</v>
      </c>
      <c r="R336" s="64" t="s">
        <v>32</v>
      </c>
      <c r="S336" s="66" t="s">
        <v>32</v>
      </c>
      <c r="T336" s="67" t="s">
        <v>783</v>
      </c>
      <c r="U336" s="6"/>
      <c r="V336" s="68"/>
      <c r="X336" s="54"/>
      <c r="Y336" s="54"/>
      <c r="Z336" s="96"/>
      <c r="AA336" s="5"/>
      <c r="AB336" s="55"/>
      <c r="AD336" s="56"/>
      <c r="AE336" s="56"/>
    </row>
    <row r="337" spans="1:31" ht="51.75" customHeight="1" x14ac:dyDescent="0.25">
      <c r="A337" s="93" t="s">
        <v>471</v>
      </c>
      <c r="B337" s="94" t="s">
        <v>784</v>
      </c>
      <c r="C337" s="95" t="s">
        <v>785</v>
      </c>
      <c r="D337" s="86" t="s">
        <v>32</v>
      </c>
      <c r="E337" s="86" t="s">
        <v>32</v>
      </c>
      <c r="F337" s="86" t="s">
        <v>32</v>
      </c>
      <c r="G337" s="86" t="s">
        <v>32</v>
      </c>
      <c r="H337" s="64">
        <f t="shared" si="87"/>
        <v>0.1512</v>
      </c>
      <c r="I337" s="86" t="s">
        <v>32</v>
      </c>
      <c r="J337" s="86">
        <v>0</v>
      </c>
      <c r="K337" s="86" t="s">
        <v>32</v>
      </c>
      <c r="L337" s="86">
        <v>0</v>
      </c>
      <c r="M337" s="86" t="s">
        <v>32</v>
      </c>
      <c r="N337" s="86">
        <v>0</v>
      </c>
      <c r="O337" s="86" t="s">
        <v>32</v>
      </c>
      <c r="P337" s="86">
        <v>0.1512</v>
      </c>
      <c r="Q337" s="86" t="s">
        <v>32</v>
      </c>
      <c r="R337" s="64" t="s">
        <v>32</v>
      </c>
      <c r="S337" s="66" t="s">
        <v>32</v>
      </c>
      <c r="T337" s="67" t="s">
        <v>786</v>
      </c>
      <c r="U337" s="6"/>
      <c r="V337" s="68"/>
      <c r="X337" s="54"/>
      <c r="Y337" s="54"/>
      <c r="Z337" s="96"/>
      <c r="AA337" s="5"/>
      <c r="AB337" s="55"/>
      <c r="AD337" s="56"/>
      <c r="AE337" s="56"/>
    </row>
    <row r="338" spans="1:31" ht="51.75" customHeight="1" x14ac:dyDescent="0.25">
      <c r="A338" s="93" t="s">
        <v>471</v>
      </c>
      <c r="B338" s="94" t="s">
        <v>787</v>
      </c>
      <c r="C338" s="95" t="s">
        <v>788</v>
      </c>
      <c r="D338" s="86" t="s">
        <v>32</v>
      </c>
      <c r="E338" s="86" t="s">
        <v>32</v>
      </c>
      <c r="F338" s="86" t="s">
        <v>32</v>
      </c>
      <c r="G338" s="86" t="s">
        <v>32</v>
      </c>
      <c r="H338" s="64">
        <f t="shared" si="87"/>
        <v>0.2046192</v>
      </c>
      <c r="I338" s="86" t="s">
        <v>32</v>
      </c>
      <c r="J338" s="86">
        <v>0</v>
      </c>
      <c r="K338" s="86" t="s">
        <v>32</v>
      </c>
      <c r="L338" s="86">
        <v>0</v>
      </c>
      <c r="M338" s="86" t="s">
        <v>32</v>
      </c>
      <c r="N338" s="86">
        <v>0</v>
      </c>
      <c r="O338" s="86" t="s">
        <v>32</v>
      </c>
      <c r="P338" s="86">
        <v>0.2046192</v>
      </c>
      <c r="Q338" s="86" t="s">
        <v>32</v>
      </c>
      <c r="R338" s="64" t="s">
        <v>32</v>
      </c>
      <c r="S338" s="66" t="s">
        <v>32</v>
      </c>
      <c r="T338" s="67" t="s">
        <v>786</v>
      </c>
      <c r="U338" s="6"/>
      <c r="V338" s="68"/>
      <c r="X338" s="54"/>
      <c r="Y338" s="54"/>
      <c r="Z338" s="96"/>
      <c r="AA338" s="5"/>
      <c r="AB338" s="55"/>
      <c r="AD338" s="56"/>
      <c r="AE338" s="56"/>
    </row>
    <row r="339" spans="1:31" ht="51.75" customHeight="1" x14ac:dyDescent="0.25">
      <c r="A339" s="93" t="s">
        <v>471</v>
      </c>
      <c r="B339" s="94" t="s">
        <v>789</v>
      </c>
      <c r="C339" s="95" t="s">
        <v>790</v>
      </c>
      <c r="D339" s="86" t="s">
        <v>32</v>
      </c>
      <c r="E339" s="86" t="s">
        <v>32</v>
      </c>
      <c r="F339" s="86" t="s">
        <v>32</v>
      </c>
      <c r="G339" s="86" t="s">
        <v>32</v>
      </c>
      <c r="H339" s="64">
        <f t="shared" si="87"/>
        <v>0.47711880000000001</v>
      </c>
      <c r="I339" s="86" t="s">
        <v>32</v>
      </c>
      <c r="J339" s="86">
        <v>0</v>
      </c>
      <c r="K339" s="86" t="s">
        <v>32</v>
      </c>
      <c r="L339" s="86">
        <v>0</v>
      </c>
      <c r="M339" s="86" t="s">
        <v>32</v>
      </c>
      <c r="N339" s="86">
        <v>0</v>
      </c>
      <c r="O339" s="86" t="s">
        <v>32</v>
      </c>
      <c r="P339" s="86">
        <v>0.47711880000000001</v>
      </c>
      <c r="Q339" s="86" t="s">
        <v>32</v>
      </c>
      <c r="R339" s="64" t="s">
        <v>32</v>
      </c>
      <c r="S339" s="66" t="s">
        <v>32</v>
      </c>
      <c r="T339" s="67" t="s">
        <v>791</v>
      </c>
      <c r="U339" s="6"/>
      <c r="V339" s="68"/>
      <c r="X339" s="54"/>
      <c r="Y339" s="54"/>
      <c r="Z339" s="96"/>
      <c r="AA339" s="5"/>
      <c r="AB339" s="55"/>
      <c r="AD339" s="56"/>
      <c r="AE339" s="56"/>
    </row>
    <row r="340" spans="1:31" ht="51.75" customHeight="1" x14ac:dyDescent="0.25">
      <c r="A340" s="93" t="s">
        <v>471</v>
      </c>
      <c r="B340" s="94" t="s">
        <v>792</v>
      </c>
      <c r="C340" s="95" t="s">
        <v>793</v>
      </c>
      <c r="D340" s="86" t="s">
        <v>32</v>
      </c>
      <c r="E340" s="86" t="s">
        <v>32</v>
      </c>
      <c r="F340" s="86" t="s">
        <v>32</v>
      </c>
      <c r="G340" s="86" t="s">
        <v>32</v>
      </c>
      <c r="H340" s="64">
        <f t="shared" si="87"/>
        <v>0.121284</v>
      </c>
      <c r="I340" s="86" t="s">
        <v>32</v>
      </c>
      <c r="J340" s="86">
        <v>0</v>
      </c>
      <c r="K340" s="86" t="s">
        <v>32</v>
      </c>
      <c r="L340" s="86">
        <v>0</v>
      </c>
      <c r="M340" s="86" t="s">
        <v>32</v>
      </c>
      <c r="N340" s="86">
        <v>0</v>
      </c>
      <c r="O340" s="86" t="s">
        <v>32</v>
      </c>
      <c r="P340" s="86">
        <v>0.121284</v>
      </c>
      <c r="Q340" s="86" t="s">
        <v>32</v>
      </c>
      <c r="R340" s="64" t="s">
        <v>32</v>
      </c>
      <c r="S340" s="66" t="s">
        <v>32</v>
      </c>
      <c r="T340" s="67" t="s">
        <v>791</v>
      </c>
      <c r="U340" s="6"/>
      <c r="V340" s="68"/>
      <c r="X340" s="54"/>
      <c r="Y340" s="54"/>
      <c r="Z340" s="96"/>
      <c r="AA340" s="5"/>
      <c r="AB340" s="55"/>
      <c r="AD340" s="56"/>
      <c r="AE340" s="56"/>
    </row>
    <row r="341" spans="1:31" ht="51.75" customHeight="1" x14ac:dyDescent="0.25">
      <c r="A341" s="93" t="s">
        <v>471</v>
      </c>
      <c r="B341" s="94" t="s">
        <v>794</v>
      </c>
      <c r="C341" s="95" t="s">
        <v>795</v>
      </c>
      <c r="D341" s="86" t="s">
        <v>32</v>
      </c>
      <c r="E341" s="86" t="s">
        <v>32</v>
      </c>
      <c r="F341" s="86" t="s">
        <v>32</v>
      </c>
      <c r="G341" s="86" t="s">
        <v>32</v>
      </c>
      <c r="H341" s="64">
        <f t="shared" si="87"/>
        <v>0.126606</v>
      </c>
      <c r="I341" s="86" t="s">
        <v>32</v>
      </c>
      <c r="J341" s="86">
        <v>0</v>
      </c>
      <c r="K341" s="86" t="s">
        <v>32</v>
      </c>
      <c r="L341" s="86">
        <v>0</v>
      </c>
      <c r="M341" s="86" t="s">
        <v>32</v>
      </c>
      <c r="N341" s="86">
        <v>0</v>
      </c>
      <c r="O341" s="86" t="s">
        <v>32</v>
      </c>
      <c r="P341" s="86">
        <v>0.126606</v>
      </c>
      <c r="Q341" s="86" t="s">
        <v>32</v>
      </c>
      <c r="R341" s="64" t="s">
        <v>32</v>
      </c>
      <c r="S341" s="66" t="s">
        <v>32</v>
      </c>
      <c r="T341" s="67" t="s">
        <v>791</v>
      </c>
      <c r="U341" s="6"/>
      <c r="V341" s="68"/>
      <c r="X341" s="54"/>
      <c r="Y341" s="54"/>
      <c r="Z341" s="96"/>
      <c r="AA341" s="5"/>
      <c r="AB341" s="55"/>
      <c r="AD341" s="56"/>
      <c r="AE341" s="56"/>
    </row>
    <row r="342" spans="1:31" ht="51.75" customHeight="1" x14ac:dyDescent="0.25">
      <c r="A342" s="93" t="s">
        <v>471</v>
      </c>
      <c r="B342" s="94" t="s">
        <v>796</v>
      </c>
      <c r="C342" s="95" t="s">
        <v>797</v>
      </c>
      <c r="D342" s="86" t="s">
        <v>32</v>
      </c>
      <c r="E342" s="86" t="s">
        <v>32</v>
      </c>
      <c r="F342" s="86" t="s">
        <v>32</v>
      </c>
      <c r="G342" s="86" t="s">
        <v>32</v>
      </c>
      <c r="H342" s="64">
        <f t="shared" si="87"/>
        <v>0.13302</v>
      </c>
      <c r="I342" s="86" t="s">
        <v>32</v>
      </c>
      <c r="J342" s="86">
        <v>0</v>
      </c>
      <c r="K342" s="86" t="s">
        <v>32</v>
      </c>
      <c r="L342" s="86">
        <v>0</v>
      </c>
      <c r="M342" s="86" t="s">
        <v>32</v>
      </c>
      <c r="N342" s="86">
        <v>0</v>
      </c>
      <c r="O342" s="86" t="s">
        <v>32</v>
      </c>
      <c r="P342" s="86">
        <v>0.13302</v>
      </c>
      <c r="Q342" s="86" t="s">
        <v>32</v>
      </c>
      <c r="R342" s="64" t="s">
        <v>32</v>
      </c>
      <c r="S342" s="66" t="s">
        <v>32</v>
      </c>
      <c r="T342" s="67" t="s">
        <v>489</v>
      </c>
      <c r="U342" s="6"/>
      <c r="V342" s="68"/>
      <c r="X342" s="54"/>
      <c r="Y342" s="54"/>
      <c r="Z342" s="96"/>
      <c r="AA342" s="5"/>
      <c r="AB342" s="55"/>
      <c r="AD342" s="56"/>
      <c r="AE342" s="56"/>
    </row>
    <row r="343" spans="1:31" ht="51.75" customHeight="1" x14ac:dyDescent="0.25">
      <c r="A343" s="93" t="s">
        <v>471</v>
      </c>
      <c r="B343" s="94" t="s">
        <v>798</v>
      </c>
      <c r="C343" s="95" t="s">
        <v>799</v>
      </c>
      <c r="D343" s="86" t="s">
        <v>32</v>
      </c>
      <c r="E343" s="86" t="s">
        <v>32</v>
      </c>
      <c r="F343" s="86" t="s">
        <v>32</v>
      </c>
      <c r="G343" s="86" t="s">
        <v>32</v>
      </c>
      <c r="H343" s="64">
        <f t="shared" si="87"/>
        <v>0.59772000000000003</v>
      </c>
      <c r="I343" s="86" t="s">
        <v>32</v>
      </c>
      <c r="J343" s="86">
        <v>0</v>
      </c>
      <c r="K343" s="86" t="s">
        <v>32</v>
      </c>
      <c r="L343" s="86">
        <v>0</v>
      </c>
      <c r="M343" s="86" t="s">
        <v>32</v>
      </c>
      <c r="N343" s="86">
        <v>0</v>
      </c>
      <c r="O343" s="86" t="s">
        <v>32</v>
      </c>
      <c r="P343" s="86">
        <v>0.59772000000000003</v>
      </c>
      <c r="Q343" s="86" t="s">
        <v>32</v>
      </c>
      <c r="R343" s="64" t="s">
        <v>32</v>
      </c>
      <c r="S343" s="66" t="s">
        <v>32</v>
      </c>
      <c r="T343" s="67" t="s">
        <v>489</v>
      </c>
      <c r="U343" s="6"/>
      <c r="V343" s="68"/>
      <c r="X343" s="54"/>
      <c r="Y343" s="54"/>
      <c r="Z343" s="96"/>
      <c r="AA343" s="5"/>
      <c r="AB343" s="55"/>
      <c r="AD343" s="56"/>
      <c r="AE343" s="56"/>
    </row>
    <row r="344" spans="1:31" ht="51.75" customHeight="1" x14ac:dyDescent="0.25">
      <c r="A344" s="93" t="s">
        <v>471</v>
      </c>
      <c r="B344" s="94" t="s">
        <v>800</v>
      </c>
      <c r="C344" s="95" t="s">
        <v>801</v>
      </c>
      <c r="D344" s="86" t="s">
        <v>32</v>
      </c>
      <c r="E344" s="86" t="s">
        <v>32</v>
      </c>
      <c r="F344" s="86" t="s">
        <v>32</v>
      </c>
      <c r="G344" s="86" t="s">
        <v>32</v>
      </c>
      <c r="H344" s="64">
        <f t="shared" si="87"/>
        <v>0.62339999999999995</v>
      </c>
      <c r="I344" s="86" t="s">
        <v>32</v>
      </c>
      <c r="J344" s="86">
        <v>0</v>
      </c>
      <c r="K344" s="86" t="s">
        <v>32</v>
      </c>
      <c r="L344" s="86">
        <v>0</v>
      </c>
      <c r="M344" s="86" t="s">
        <v>32</v>
      </c>
      <c r="N344" s="86">
        <v>0</v>
      </c>
      <c r="O344" s="86" t="s">
        <v>32</v>
      </c>
      <c r="P344" s="86">
        <v>0.62339999999999995</v>
      </c>
      <c r="Q344" s="86" t="s">
        <v>32</v>
      </c>
      <c r="R344" s="64" t="s">
        <v>32</v>
      </c>
      <c r="S344" s="66" t="s">
        <v>32</v>
      </c>
      <c r="T344" s="67" t="s">
        <v>489</v>
      </c>
      <c r="U344" s="6"/>
      <c r="V344" s="68"/>
      <c r="X344" s="54"/>
      <c r="Y344" s="54"/>
      <c r="Z344" s="96"/>
      <c r="AA344" s="5"/>
      <c r="AB344" s="55"/>
      <c r="AD344" s="56"/>
      <c r="AE344" s="56"/>
    </row>
    <row r="345" spans="1:31" ht="51.75" customHeight="1" x14ac:dyDescent="0.25">
      <c r="A345" s="93" t="s">
        <v>471</v>
      </c>
      <c r="B345" s="94" t="s">
        <v>802</v>
      </c>
      <c r="C345" s="95" t="s">
        <v>803</v>
      </c>
      <c r="D345" s="86" t="s">
        <v>32</v>
      </c>
      <c r="E345" s="86" t="s">
        <v>32</v>
      </c>
      <c r="F345" s="86" t="s">
        <v>32</v>
      </c>
      <c r="G345" s="86" t="s">
        <v>32</v>
      </c>
      <c r="H345" s="64">
        <f t="shared" si="87"/>
        <v>0.26755000000000001</v>
      </c>
      <c r="I345" s="86" t="s">
        <v>32</v>
      </c>
      <c r="J345" s="86">
        <v>0</v>
      </c>
      <c r="K345" s="86" t="s">
        <v>32</v>
      </c>
      <c r="L345" s="86">
        <v>0</v>
      </c>
      <c r="M345" s="86" t="s">
        <v>32</v>
      </c>
      <c r="N345" s="86">
        <v>0</v>
      </c>
      <c r="O345" s="86" t="s">
        <v>32</v>
      </c>
      <c r="P345" s="86">
        <v>0.26755000000000001</v>
      </c>
      <c r="Q345" s="86" t="s">
        <v>32</v>
      </c>
      <c r="R345" s="64" t="s">
        <v>32</v>
      </c>
      <c r="S345" s="66" t="s">
        <v>32</v>
      </c>
      <c r="T345" s="67" t="s">
        <v>711</v>
      </c>
      <c r="U345" s="6"/>
      <c r="V345" s="68"/>
      <c r="X345" s="54"/>
      <c r="Y345" s="54"/>
      <c r="Z345" s="96"/>
      <c r="AA345" s="5"/>
      <c r="AB345" s="55"/>
      <c r="AD345" s="56"/>
      <c r="AE345" s="56"/>
    </row>
    <row r="346" spans="1:31" ht="51.75" customHeight="1" x14ac:dyDescent="0.25">
      <c r="A346" s="93" t="s">
        <v>471</v>
      </c>
      <c r="B346" s="94" t="s">
        <v>804</v>
      </c>
      <c r="C346" s="95" t="s">
        <v>805</v>
      </c>
      <c r="D346" s="86" t="s">
        <v>32</v>
      </c>
      <c r="E346" s="86" t="s">
        <v>32</v>
      </c>
      <c r="F346" s="86" t="s">
        <v>32</v>
      </c>
      <c r="G346" s="86" t="s">
        <v>32</v>
      </c>
      <c r="H346" s="64">
        <f t="shared" si="87"/>
        <v>9.7515000000000001</v>
      </c>
      <c r="I346" s="86" t="s">
        <v>32</v>
      </c>
      <c r="J346" s="86">
        <v>0</v>
      </c>
      <c r="K346" s="86" t="s">
        <v>32</v>
      </c>
      <c r="L346" s="86">
        <v>0</v>
      </c>
      <c r="M346" s="86" t="s">
        <v>32</v>
      </c>
      <c r="N346" s="86">
        <v>0</v>
      </c>
      <c r="O346" s="86" t="s">
        <v>32</v>
      </c>
      <c r="P346" s="86">
        <v>9.7515000000000001</v>
      </c>
      <c r="Q346" s="86" t="s">
        <v>32</v>
      </c>
      <c r="R346" s="64" t="s">
        <v>32</v>
      </c>
      <c r="S346" s="66" t="s">
        <v>32</v>
      </c>
      <c r="T346" s="67" t="s">
        <v>546</v>
      </c>
      <c r="U346" s="6"/>
      <c r="V346" s="68"/>
      <c r="X346" s="54"/>
      <c r="Y346" s="54"/>
      <c r="Z346" s="96"/>
      <c r="AA346" s="5"/>
      <c r="AB346" s="55"/>
      <c r="AD346" s="56"/>
      <c r="AE346" s="56"/>
    </row>
    <row r="347" spans="1:31" ht="51.75" customHeight="1" x14ac:dyDescent="0.25">
      <c r="A347" s="93" t="s">
        <v>471</v>
      </c>
      <c r="B347" s="94" t="s">
        <v>806</v>
      </c>
      <c r="C347" s="95" t="s">
        <v>807</v>
      </c>
      <c r="D347" s="86" t="s">
        <v>32</v>
      </c>
      <c r="E347" s="86" t="s">
        <v>32</v>
      </c>
      <c r="F347" s="86" t="s">
        <v>32</v>
      </c>
      <c r="G347" s="86" t="s">
        <v>32</v>
      </c>
      <c r="H347" s="64">
        <f t="shared" si="87"/>
        <v>0.41896800000000001</v>
      </c>
      <c r="I347" s="86" t="s">
        <v>32</v>
      </c>
      <c r="J347" s="86">
        <v>0</v>
      </c>
      <c r="K347" s="86" t="s">
        <v>32</v>
      </c>
      <c r="L347" s="86">
        <v>0</v>
      </c>
      <c r="M347" s="86" t="s">
        <v>32</v>
      </c>
      <c r="N347" s="86">
        <v>0</v>
      </c>
      <c r="O347" s="86" t="s">
        <v>32</v>
      </c>
      <c r="P347" s="86">
        <v>0.41896800000000001</v>
      </c>
      <c r="Q347" s="86" t="s">
        <v>32</v>
      </c>
      <c r="R347" s="64" t="s">
        <v>32</v>
      </c>
      <c r="S347" s="66" t="s">
        <v>32</v>
      </c>
      <c r="T347" s="67" t="s">
        <v>711</v>
      </c>
      <c r="U347" s="6"/>
      <c r="V347" s="68"/>
      <c r="X347" s="54"/>
      <c r="Y347" s="54"/>
      <c r="Z347" s="96"/>
      <c r="AA347" s="5"/>
      <c r="AB347" s="55"/>
      <c r="AD347" s="56"/>
      <c r="AE347" s="56"/>
    </row>
    <row r="348" spans="1:31" ht="51.75" customHeight="1" x14ac:dyDescent="0.25">
      <c r="A348" s="93" t="s">
        <v>471</v>
      </c>
      <c r="B348" s="94" t="s">
        <v>808</v>
      </c>
      <c r="C348" s="95" t="s">
        <v>809</v>
      </c>
      <c r="D348" s="86" t="s">
        <v>32</v>
      </c>
      <c r="E348" s="86" t="s">
        <v>32</v>
      </c>
      <c r="F348" s="86" t="s">
        <v>32</v>
      </c>
      <c r="G348" s="86" t="s">
        <v>32</v>
      </c>
      <c r="H348" s="64">
        <f t="shared" si="87"/>
        <v>0.1206</v>
      </c>
      <c r="I348" s="86" t="s">
        <v>32</v>
      </c>
      <c r="J348" s="86">
        <v>0</v>
      </c>
      <c r="K348" s="86" t="s">
        <v>32</v>
      </c>
      <c r="L348" s="86">
        <v>0</v>
      </c>
      <c r="M348" s="86" t="s">
        <v>32</v>
      </c>
      <c r="N348" s="86">
        <v>0</v>
      </c>
      <c r="O348" s="86" t="s">
        <v>32</v>
      </c>
      <c r="P348" s="86">
        <v>0.1206</v>
      </c>
      <c r="Q348" s="86" t="s">
        <v>32</v>
      </c>
      <c r="R348" s="64" t="s">
        <v>32</v>
      </c>
      <c r="S348" s="66" t="s">
        <v>32</v>
      </c>
      <c r="T348" s="67" t="s">
        <v>711</v>
      </c>
      <c r="U348" s="6"/>
      <c r="V348" s="68"/>
      <c r="X348" s="54"/>
      <c r="Y348" s="54"/>
      <c r="Z348" s="96"/>
      <c r="AA348" s="5"/>
      <c r="AB348" s="55"/>
      <c r="AD348" s="56"/>
      <c r="AE348" s="56"/>
    </row>
    <row r="349" spans="1:31" ht="51.75" customHeight="1" x14ac:dyDescent="0.25">
      <c r="A349" s="93" t="s">
        <v>471</v>
      </c>
      <c r="B349" s="94" t="s">
        <v>810</v>
      </c>
      <c r="C349" s="95" t="s">
        <v>811</v>
      </c>
      <c r="D349" s="86" t="s">
        <v>32</v>
      </c>
      <c r="E349" s="86" t="s">
        <v>32</v>
      </c>
      <c r="F349" s="86" t="s">
        <v>32</v>
      </c>
      <c r="G349" s="86" t="s">
        <v>32</v>
      </c>
      <c r="H349" s="64">
        <f t="shared" si="87"/>
        <v>0.60806399999999994</v>
      </c>
      <c r="I349" s="86" t="s">
        <v>32</v>
      </c>
      <c r="J349" s="86">
        <v>0</v>
      </c>
      <c r="K349" s="86" t="s">
        <v>32</v>
      </c>
      <c r="L349" s="86">
        <v>0</v>
      </c>
      <c r="M349" s="86" t="s">
        <v>32</v>
      </c>
      <c r="N349" s="86">
        <v>0</v>
      </c>
      <c r="O349" s="86" t="s">
        <v>32</v>
      </c>
      <c r="P349" s="86">
        <v>0.60806399999999994</v>
      </c>
      <c r="Q349" s="86" t="s">
        <v>32</v>
      </c>
      <c r="R349" s="64" t="s">
        <v>32</v>
      </c>
      <c r="S349" s="66" t="s">
        <v>32</v>
      </c>
      <c r="T349" s="67" t="s">
        <v>711</v>
      </c>
      <c r="U349" s="6"/>
      <c r="V349" s="68"/>
      <c r="X349" s="54"/>
      <c r="Y349" s="54"/>
      <c r="Z349" s="96"/>
      <c r="AA349" s="5"/>
      <c r="AB349" s="55"/>
      <c r="AD349" s="56"/>
      <c r="AE349" s="56"/>
    </row>
    <row r="350" spans="1:31" ht="51.75" customHeight="1" x14ac:dyDescent="0.25">
      <c r="A350" s="93" t="s">
        <v>471</v>
      </c>
      <c r="B350" s="94" t="s">
        <v>812</v>
      </c>
      <c r="C350" s="95" t="s">
        <v>813</v>
      </c>
      <c r="D350" s="86" t="s">
        <v>32</v>
      </c>
      <c r="E350" s="86" t="s">
        <v>32</v>
      </c>
      <c r="F350" s="86" t="s">
        <v>32</v>
      </c>
      <c r="G350" s="86" t="s">
        <v>32</v>
      </c>
      <c r="H350" s="64">
        <f t="shared" si="87"/>
        <v>0.84126003000000005</v>
      </c>
      <c r="I350" s="86" t="s">
        <v>32</v>
      </c>
      <c r="J350" s="86">
        <v>0</v>
      </c>
      <c r="K350" s="86" t="s">
        <v>32</v>
      </c>
      <c r="L350" s="86">
        <v>0</v>
      </c>
      <c r="M350" s="86" t="s">
        <v>32</v>
      </c>
      <c r="N350" s="86">
        <v>0</v>
      </c>
      <c r="O350" s="86" t="s">
        <v>32</v>
      </c>
      <c r="P350" s="86">
        <v>0.84126003000000005</v>
      </c>
      <c r="Q350" s="86" t="s">
        <v>32</v>
      </c>
      <c r="R350" s="64" t="s">
        <v>32</v>
      </c>
      <c r="S350" s="66" t="s">
        <v>32</v>
      </c>
      <c r="T350" s="67" t="s">
        <v>711</v>
      </c>
      <c r="U350" s="6"/>
      <c r="V350" s="68"/>
      <c r="X350" s="54"/>
      <c r="Y350" s="54"/>
      <c r="Z350" s="96"/>
      <c r="AA350" s="5"/>
      <c r="AB350" s="55"/>
      <c r="AD350" s="56"/>
      <c r="AE350" s="56"/>
    </row>
    <row r="351" spans="1:31" ht="51.75" customHeight="1" x14ac:dyDescent="0.25">
      <c r="A351" s="93" t="s">
        <v>471</v>
      </c>
      <c r="B351" s="94" t="s">
        <v>814</v>
      </c>
      <c r="C351" s="95" t="s">
        <v>815</v>
      </c>
      <c r="D351" s="86" t="s">
        <v>32</v>
      </c>
      <c r="E351" s="86" t="s">
        <v>32</v>
      </c>
      <c r="F351" s="86" t="s">
        <v>32</v>
      </c>
      <c r="G351" s="86" t="s">
        <v>32</v>
      </c>
      <c r="H351" s="64">
        <f t="shared" si="87"/>
        <v>0.504</v>
      </c>
      <c r="I351" s="86" t="s">
        <v>32</v>
      </c>
      <c r="J351" s="86">
        <v>0</v>
      </c>
      <c r="K351" s="86" t="s">
        <v>32</v>
      </c>
      <c r="L351" s="86">
        <v>0</v>
      </c>
      <c r="M351" s="86" t="s">
        <v>32</v>
      </c>
      <c r="N351" s="86">
        <v>0</v>
      </c>
      <c r="O351" s="86" t="s">
        <v>32</v>
      </c>
      <c r="P351" s="86">
        <v>0.504</v>
      </c>
      <c r="Q351" s="86" t="s">
        <v>32</v>
      </c>
      <c r="R351" s="64" t="s">
        <v>32</v>
      </c>
      <c r="S351" s="66" t="s">
        <v>32</v>
      </c>
      <c r="T351" s="67" t="s">
        <v>711</v>
      </c>
      <c r="U351" s="6"/>
      <c r="V351" s="68"/>
      <c r="X351" s="54"/>
      <c r="Y351" s="54"/>
      <c r="Z351" s="96"/>
      <c r="AA351" s="5"/>
      <c r="AB351" s="55"/>
      <c r="AD351" s="56"/>
      <c r="AE351" s="56"/>
    </row>
    <row r="352" spans="1:31" ht="51.75" customHeight="1" x14ac:dyDescent="0.25">
      <c r="A352" s="93" t="s">
        <v>471</v>
      </c>
      <c r="B352" s="94" t="s">
        <v>816</v>
      </c>
      <c r="C352" s="95" t="s">
        <v>817</v>
      </c>
      <c r="D352" s="86" t="s">
        <v>32</v>
      </c>
      <c r="E352" s="86" t="s">
        <v>32</v>
      </c>
      <c r="F352" s="86" t="s">
        <v>32</v>
      </c>
      <c r="G352" s="86" t="s">
        <v>32</v>
      </c>
      <c r="H352" s="64">
        <f t="shared" si="87"/>
        <v>0</v>
      </c>
      <c r="I352" s="86" t="s">
        <v>32</v>
      </c>
      <c r="J352" s="86">
        <v>0</v>
      </c>
      <c r="K352" s="86" t="s">
        <v>32</v>
      </c>
      <c r="L352" s="86">
        <v>0</v>
      </c>
      <c r="M352" s="86" t="s">
        <v>32</v>
      </c>
      <c r="N352" s="86">
        <v>0</v>
      </c>
      <c r="O352" s="86" t="s">
        <v>32</v>
      </c>
      <c r="P352" s="86">
        <v>0</v>
      </c>
      <c r="Q352" s="86" t="s">
        <v>32</v>
      </c>
      <c r="R352" s="64" t="s">
        <v>32</v>
      </c>
      <c r="S352" s="66" t="s">
        <v>32</v>
      </c>
      <c r="T352" s="67" t="s">
        <v>489</v>
      </c>
      <c r="U352" s="6"/>
      <c r="V352" s="68"/>
      <c r="X352" s="54"/>
      <c r="Y352" s="54"/>
      <c r="Z352" s="96"/>
      <c r="AA352" s="5"/>
      <c r="AB352" s="55"/>
      <c r="AD352" s="56"/>
      <c r="AE352" s="56"/>
    </row>
    <row r="353" spans="1:31" ht="63.75" customHeight="1" x14ac:dyDescent="0.25">
      <c r="A353" s="93" t="s">
        <v>471</v>
      </c>
      <c r="B353" s="94" t="s">
        <v>818</v>
      </c>
      <c r="C353" s="95" t="s">
        <v>819</v>
      </c>
      <c r="D353" s="86">
        <v>107.52000000000001</v>
      </c>
      <c r="E353" s="86">
        <v>0</v>
      </c>
      <c r="F353" s="86">
        <f t="shared" si="86"/>
        <v>107.52000000000001</v>
      </c>
      <c r="G353" s="86">
        <f t="shared" si="87"/>
        <v>55.199999999999996</v>
      </c>
      <c r="H353" s="64">
        <f t="shared" si="87"/>
        <v>72.710999999999999</v>
      </c>
      <c r="I353" s="86">
        <v>0</v>
      </c>
      <c r="J353" s="86">
        <v>0</v>
      </c>
      <c r="K353" s="86">
        <v>4.5</v>
      </c>
      <c r="L353" s="86">
        <v>0</v>
      </c>
      <c r="M353" s="86">
        <v>16.079999999999998</v>
      </c>
      <c r="N353" s="86">
        <v>0.58499999999999996</v>
      </c>
      <c r="O353" s="86">
        <v>34.619999999999997</v>
      </c>
      <c r="P353" s="86">
        <v>72.126000000000005</v>
      </c>
      <c r="Q353" s="86">
        <f t="shared" si="88"/>
        <v>34.809000000000012</v>
      </c>
      <c r="R353" s="64">
        <f t="shared" ref="R353:R415" si="89">H353-(I353+K353+M353+O353)</f>
        <v>17.511000000000003</v>
      </c>
      <c r="S353" s="66">
        <f t="shared" ref="S353:S415" si="90">R353/(I353+K353+M353+O353)</f>
        <v>0.31722826086956529</v>
      </c>
      <c r="T353" s="67" t="s">
        <v>820</v>
      </c>
      <c r="U353" s="6"/>
      <c r="V353" s="68"/>
      <c r="X353" s="54"/>
      <c r="Y353" s="54"/>
      <c r="Z353" s="96"/>
      <c r="AA353" s="5"/>
      <c r="AB353" s="55"/>
      <c r="AD353" s="56"/>
      <c r="AE353" s="56"/>
    </row>
    <row r="354" spans="1:31" ht="126" x14ac:dyDescent="0.25">
      <c r="A354" s="93" t="s">
        <v>471</v>
      </c>
      <c r="B354" s="94" t="s">
        <v>821</v>
      </c>
      <c r="C354" s="95" t="s">
        <v>822</v>
      </c>
      <c r="D354" s="86">
        <v>24.6</v>
      </c>
      <c r="E354" s="86">
        <v>14.34</v>
      </c>
      <c r="F354" s="86">
        <f t="shared" si="86"/>
        <v>10.260000000000002</v>
      </c>
      <c r="G354" s="86">
        <f t="shared" si="87"/>
        <v>10.26</v>
      </c>
      <c r="H354" s="64">
        <f t="shared" si="87"/>
        <v>0</v>
      </c>
      <c r="I354" s="86">
        <v>0</v>
      </c>
      <c r="J354" s="86">
        <v>0</v>
      </c>
      <c r="K354" s="86">
        <v>0</v>
      </c>
      <c r="L354" s="86">
        <v>0</v>
      </c>
      <c r="M354" s="86">
        <v>9.84</v>
      </c>
      <c r="N354" s="86">
        <v>0</v>
      </c>
      <c r="O354" s="86">
        <v>0.42</v>
      </c>
      <c r="P354" s="86">
        <v>0</v>
      </c>
      <c r="Q354" s="86">
        <f t="shared" si="88"/>
        <v>10.260000000000002</v>
      </c>
      <c r="R354" s="64">
        <f t="shared" si="89"/>
        <v>-10.26</v>
      </c>
      <c r="S354" s="66">
        <f t="shared" si="90"/>
        <v>-1</v>
      </c>
      <c r="T354" s="67" t="s">
        <v>823</v>
      </c>
      <c r="U354" s="6"/>
      <c r="V354" s="68"/>
      <c r="X354" s="54"/>
      <c r="Y354" s="54"/>
      <c r="Z354" s="96"/>
      <c r="AA354" s="5"/>
      <c r="AB354" s="55"/>
      <c r="AD354" s="56"/>
      <c r="AE354" s="56"/>
    </row>
    <row r="355" spans="1:31" ht="78.75" x14ac:dyDescent="0.25">
      <c r="A355" s="93" t="s">
        <v>471</v>
      </c>
      <c r="B355" s="94" t="s">
        <v>824</v>
      </c>
      <c r="C355" s="95" t="s">
        <v>825</v>
      </c>
      <c r="D355" s="86">
        <v>86.039999999999992</v>
      </c>
      <c r="E355" s="86">
        <v>0</v>
      </c>
      <c r="F355" s="86">
        <f t="shared" si="86"/>
        <v>86.039999999999992</v>
      </c>
      <c r="G355" s="86">
        <f t="shared" si="87"/>
        <v>39.768000000000001</v>
      </c>
      <c r="H355" s="64">
        <f t="shared" si="87"/>
        <v>4.5550380000000006</v>
      </c>
      <c r="I355" s="86">
        <v>0</v>
      </c>
      <c r="J355" s="86">
        <v>0</v>
      </c>
      <c r="K355" s="86">
        <v>6.5519999999999996</v>
      </c>
      <c r="L355" s="86">
        <v>0</v>
      </c>
      <c r="M355" s="86">
        <v>33.216000000000001</v>
      </c>
      <c r="N355" s="86">
        <v>3.6719442000000004</v>
      </c>
      <c r="O355" s="86">
        <v>0</v>
      </c>
      <c r="P355" s="86">
        <v>0.88309380000000015</v>
      </c>
      <c r="Q355" s="86">
        <f t="shared" si="88"/>
        <v>81.484961999999996</v>
      </c>
      <c r="R355" s="64">
        <f t="shared" si="89"/>
        <v>-35.212961999999997</v>
      </c>
      <c r="S355" s="66">
        <f t="shared" si="90"/>
        <v>-0.8854597163548581</v>
      </c>
      <c r="T355" s="67" t="s">
        <v>826</v>
      </c>
      <c r="U355" s="6"/>
      <c r="V355" s="68"/>
      <c r="X355" s="54"/>
      <c r="Y355" s="54"/>
      <c r="Z355" s="96"/>
      <c r="AA355" s="5"/>
      <c r="AB355" s="55"/>
      <c r="AD355" s="56"/>
      <c r="AE355" s="56"/>
    </row>
    <row r="356" spans="1:31" ht="63" x14ac:dyDescent="0.25">
      <c r="A356" s="93" t="s">
        <v>471</v>
      </c>
      <c r="B356" s="94" t="s">
        <v>827</v>
      </c>
      <c r="C356" s="95" t="s">
        <v>828</v>
      </c>
      <c r="D356" s="86">
        <v>125.39999999999999</v>
      </c>
      <c r="E356" s="86">
        <v>0</v>
      </c>
      <c r="F356" s="86">
        <f t="shared" si="86"/>
        <v>125.39999999999999</v>
      </c>
      <c r="G356" s="86">
        <f t="shared" si="87"/>
        <v>62.580000000000005</v>
      </c>
      <c r="H356" s="64">
        <f t="shared" si="87"/>
        <v>20.592500000000001</v>
      </c>
      <c r="I356" s="86">
        <v>0</v>
      </c>
      <c r="J356" s="86">
        <v>0</v>
      </c>
      <c r="K356" s="86">
        <v>5.4</v>
      </c>
      <c r="L356" s="86">
        <v>0</v>
      </c>
      <c r="M356" s="86">
        <v>23.76</v>
      </c>
      <c r="N356" s="86">
        <v>0.29249999999999998</v>
      </c>
      <c r="O356" s="86">
        <v>33.42</v>
      </c>
      <c r="P356" s="86">
        <v>20.3</v>
      </c>
      <c r="Q356" s="86">
        <f t="shared" si="88"/>
        <v>104.80749999999999</v>
      </c>
      <c r="R356" s="64">
        <f t="shared" si="89"/>
        <v>-41.987500000000004</v>
      </c>
      <c r="S356" s="66">
        <f t="shared" si="90"/>
        <v>-0.67094119527005436</v>
      </c>
      <c r="T356" s="67" t="s">
        <v>829</v>
      </c>
      <c r="U356" s="6"/>
      <c r="V356" s="68"/>
      <c r="X356" s="54"/>
      <c r="Y356" s="54"/>
      <c r="Z356" s="96"/>
      <c r="AA356" s="5"/>
      <c r="AB356" s="55"/>
      <c r="AD356" s="56"/>
      <c r="AE356" s="56"/>
    </row>
    <row r="357" spans="1:31" ht="31.5" x14ac:dyDescent="0.25">
      <c r="A357" s="93" t="s">
        <v>471</v>
      </c>
      <c r="B357" s="94" t="s">
        <v>830</v>
      </c>
      <c r="C357" s="95" t="s">
        <v>831</v>
      </c>
      <c r="D357" s="86">
        <v>0.29821640999999999</v>
      </c>
      <c r="E357" s="86">
        <v>0</v>
      </c>
      <c r="F357" s="86">
        <f t="shared" si="86"/>
        <v>0.29821640999999999</v>
      </c>
      <c r="G357" s="86">
        <f t="shared" si="87"/>
        <v>0.29821640999999999</v>
      </c>
      <c r="H357" s="64">
        <f t="shared" si="87"/>
        <v>0.15</v>
      </c>
      <c r="I357" s="86">
        <v>0</v>
      </c>
      <c r="J357" s="86">
        <v>0</v>
      </c>
      <c r="K357" s="86">
        <v>0.29821640999999999</v>
      </c>
      <c r="L357" s="86">
        <v>0</v>
      </c>
      <c r="M357" s="86">
        <v>0</v>
      </c>
      <c r="N357" s="86">
        <v>0</v>
      </c>
      <c r="O357" s="86">
        <v>0</v>
      </c>
      <c r="P357" s="86">
        <v>0.15</v>
      </c>
      <c r="Q357" s="86">
        <f t="shared" si="88"/>
        <v>0.14821640999999999</v>
      </c>
      <c r="R357" s="64">
        <f t="shared" si="89"/>
        <v>-0.14821640999999999</v>
      </c>
      <c r="S357" s="66">
        <f t="shared" si="90"/>
        <v>-0.49700957100248105</v>
      </c>
      <c r="T357" s="67" t="s">
        <v>528</v>
      </c>
      <c r="U357" s="6"/>
      <c r="V357" s="68"/>
      <c r="X357" s="54"/>
      <c r="Y357" s="54"/>
      <c r="Z357" s="54"/>
      <c r="AA357" s="5"/>
      <c r="AB357" s="55"/>
      <c r="AD357" s="56"/>
      <c r="AE357" s="56"/>
    </row>
    <row r="358" spans="1:31" ht="31.5" x14ac:dyDescent="0.25">
      <c r="A358" s="93" t="s">
        <v>471</v>
      </c>
      <c r="B358" s="94" t="s">
        <v>832</v>
      </c>
      <c r="C358" s="95" t="s">
        <v>833</v>
      </c>
      <c r="D358" s="86">
        <v>0.30652907000000001</v>
      </c>
      <c r="E358" s="86">
        <v>0</v>
      </c>
      <c r="F358" s="86">
        <f t="shared" si="86"/>
        <v>0.30652907000000001</v>
      </c>
      <c r="G358" s="86">
        <f t="shared" si="87"/>
        <v>0.30652907000000001</v>
      </c>
      <c r="H358" s="64">
        <f t="shared" si="87"/>
        <v>0.29499999999999998</v>
      </c>
      <c r="I358" s="86">
        <v>0.30652907000000001</v>
      </c>
      <c r="J358" s="86">
        <v>0</v>
      </c>
      <c r="K358" s="86">
        <v>0</v>
      </c>
      <c r="L358" s="86">
        <v>0</v>
      </c>
      <c r="M358" s="86">
        <v>0</v>
      </c>
      <c r="N358" s="86">
        <v>0</v>
      </c>
      <c r="O358" s="86">
        <v>0</v>
      </c>
      <c r="P358" s="86">
        <v>0.29499999999999998</v>
      </c>
      <c r="Q358" s="86">
        <f t="shared" si="88"/>
        <v>1.152907000000003E-2</v>
      </c>
      <c r="R358" s="64">
        <f t="shared" si="89"/>
        <v>-1.152907000000003E-2</v>
      </c>
      <c r="S358" s="66">
        <f t="shared" si="90"/>
        <v>-3.7611669261907295E-2</v>
      </c>
      <c r="T358" s="67" t="s">
        <v>32</v>
      </c>
      <c r="U358" s="6"/>
      <c r="V358" s="68"/>
      <c r="X358" s="54"/>
      <c r="Y358" s="54"/>
      <c r="Z358" s="54"/>
      <c r="AA358" s="5"/>
      <c r="AB358" s="55"/>
      <c r="AD358" s="56"/>
      <c r="AE358" s="56"/>
    </row>
    <row r="359" spans="1:31" ht="47.25" x14ac:dyDescent="0.25">
      <c r="A359" s="93" t="s">
        <v>471</v>
      </c>
      <c r="B359" s="94" t="s">
        <v>834</v>
      </c>
      <c r="C359" s="95" t="s">
        <v>835</v>
      </c>
      <c r="D359" s="86">
        <v>0.56468968600000002</v>
      </c>
      <c r="E359" s="86">
        <v>0.105</v>
      </c>
      <c r="F359" s="86">
        <f t="shared" si="86"/>
        <v>0.45968968600000004</v>
      </c>
      <c r="G359" s="86">
        <f t="shared" si="87"/>
        <v>0.45968968999999998</v>
      </c>
      <c r="H359" s="64">
        <f t="shared" si="87"/>
        <v>0</v>
      </c>
      <c r="I359" s="86">
        <v>0</v>
      </c>
      <c r="J359" s="86">
        <v>0</v>
      </c>
      <c r="K359" s="86">
        <v>9.6011139999999995E-2</v>
      </c>
      <c r="L359" s="86">
        <v>0</v>
      </c>
      <c r="M359" s="86">
        <v>0.36367854999999999</v>
      </c>
      <c r="N359" s="86">
        <v>0</v>
      </c>
      <c r="O359" s="86">
        <v>0</v>
      </c>
      <c r="P359" s="86">
        <v>0</v>
      </c>
      <c r="Q359" s="86">
        <f t="shared" si="88"/>
        <v>0.45968968600000004</v>
      </c>
      <c r="R359" s="64">
        <f t="shared" si="89"/>
        <v>-0.45968968999999998</v>
      </c>
      <c r="S359" s="66">
        <f t="shared" si="90"/>
        <v>-1</v>
      </c>
      <c r="T359" s="67" t="s">
        <v>836</v>
      </c>
      <c r="U359" s="6"/>
      <c r="V359" s="68"/>
      <c r="X359" s="54"/>
      <c r="Y359" s="54"/>
      <c r="Z359" s="54"/>
      <c r="AA359" s="5"/>
      <c r="AB359" s="55"/>
      <c r="AD359" s="56"/>
      <c r="AE359" s="56"/>
    </row>
    <row r="360" spans="1:31" ht="63" x14ac:dyDescent="0.25">
      <c r="A360" s="93" t="s">
        <v>471</v>
      </c>
      <c r="B360" s="94" t="s">
        <v>837</v>
      </c>
      <c r="C360" s="95" t="s">
        <v>838</v>
      </c>
      <c r="D360" s="86">
        <v>0.67020762</v>
      </c>
      <c r="E360" s="86">
        <v>0</v>
      </c>
      <c r="F360" s="86">
        <f t="shared" si="86"/>
        <v>0.67020762</v>
      </c>
      <c r="G360" s="86">
        <f t="shared" si="87"/>
        <v>0.67020762</v>
      </c>
      <c r="H360" s="64">
        <f t="shared" si="87"/>
        <v>0</v>
      </c>
      <c r="I360" s="86">
        <v>0</v>
      </c>
      <c r="J360" s="86">
        <v>0</v>
      </c>
      <c r="K360" s="86">
        <v>0.67020762</v>
      </c>
      <c r="L360" s="86">
        <v>0</v>
      </c>
      <c r="M360" s="86">
        <v>0</v>
      </c>
      <c r="N360" s="86">
        <v>0</v>
      </c>
      <c r="O360" s="86">
        <v>0</v>
      </c>
      <c r="P360" s="86">
        <v>0</v>
      </c>
      <c r="Q360" s="86">
        <f t="shared" si="88"/>
        <v>0.67020762</v>
      </c>
      <c r="R360" s="64">
        <f t="shared" si="89"/>
        <v>-0.67020762</v>
      </c>
      <c r="S360" s="66">
        <f t="shared" si="90"/>
        <v>-1</v>
      </c>
      <c r="T360" s="67" t="s">
        <v>839</v>
      </c>
      <c r="U360" s="6"/>
      <c r="V360" s="68"/>
      <c r="X360" s="54"/>
      <c r="Y360" s="54"/>
      <c r="Z360" s="54"/>
      <c r="AA360" s="5"/>
      <c r="AB360" s="55"/>
      <c r="AD360" s="56"/>
      <c r="AE360" s="56"/>
    </row>
    <row r="361" spans="1:31" ht="47.25" x14ac:dyDescent="0.25">
      <c r="A361" s="93" t="s">
        <v>471</v>
      </c>
      <c r="B361" s="94" t="s">
        <v>840</v>
      </c>
      <c r="C361" s="95" t="s">
        <v>841</v>
      </c>
      <c r="D361" s="86">
        <v>0.22402598999999998</v>
      </c>
      <c r="E361" s="86">
        <v>0</v>
      </c>
      <c r="F361" s="86">
        <f t="shared" si="86"/>
        <v>0.22402598999999998</v>
      </c>
      <c r="G361" s="86">
        <f t="shared" si="87"/>
        <v>0.22402598999999998</v>
      </c>
      <c r="H361" s="64">
        <f t="shared" si="87"/>
        <v>0</v>
      </c>
      <c r="I361" s="86">
        <v>0</v>
      </c>
      <c r="J361" s="86">
        <v>0</v>
      </c>
      <c r="K361" s="86">
        <v>4.738212E-2</v>
      </c>
      <c r="L361" s="86">
        <v>0</v>
      </c>
      <c r="M361" s="86">
        <v>0.17664386999999998</v>
      </c>
      <c r="N361" s="86">
        <v>0</v>
      </c>
      <c r="O361" s="86">
        <v>0</v>
      </c>
      <c r="P361" s="86">
        <v>0</v>
      </c>
      <c r="Q361" s="86">
        <f t="shared" si="88"/>
        <v>0.22402598999999998</v>
      </c>
      <c r="R361" s="64">
        <f t="shared" si="89"/>
        <v>-0.22402598999999998</v>
      </c>
      <c r="S361" s="66">
        <f t="shared" si="90"/>
        <v>-1</v>
      </c>
      <c r="T361" s="67" t="s">
        <v>836</v>
      </c>
      <c r="U361" s="6"/>
      <c r="V361" s="68"/>
      <c r="X361" s="54"/>
      <c r="Y361" s="54"/>
      <c r="Z361" s="54"/>
      <c r="AA361" s="5"/>
      <c r="AB361" s="55"/>
      <c r="AD361" s="56"/>
      <c r="AE361" s="56"/>
    </row>
    <row r="362" spans="1:31" ht="31.5" x14ac:dyDescent="0.25">
      <c r="A362" s="93" t="s">
        <v>471</v>
      </c>
      <c r="B362" s="94" t="s">
        <v>842</v>
      </c>
      <c r="C362" s="95" t="s">
        <v>843</v>
      </c>
      <c r="D362" s="86">
        <v>0.35536590000000001</v>
      </c>
      <c r="E362" s="86">
        <v>0</v>
      </c>
      <c r="F362" s="86">
        <f t="shared" si="86"/>
        <v>0.35536590000000001</v>
      </c>
      <c r="G362" s="86">
        <f t="shared" si="87"/>
        <v>0.35536590000000001</v>
      </c>
      <c r="H362" s="64">
        <f t="shared" si="87"/>
        <v>0.33905000000000002</v>
      </c>
      <c r="I362" s="86">
        <v>0</v>
      </c>
      <c r="J362" s="86">
        <v>0</v>
      </c>
      <c r="K362" s="86">
        <v>0</v>
      </c>
      <c r="L362" s="86">
        <v>0</v>
      </c>
      <c r="M362" s="86">
        <v>0</v>
      </c>
      <c r="N362" s="86">
        <v>0</v>
      </c>
      <c r="O362" s="86">
        <v>0.35536590000000001</v>
      </c>
      <c r="P362" s="86">
        <v>0.33905000000000002</v>
      </c>
      <c r="Q362" s="86">
        <f t="shared" si="88"/>
        <v>1.6315899999999994E-2</v>
      </c>
      <c r="R362" s="64">
        <f t="shared" si="89"/>
        <v>-1.6315899999999994E-2</v>
      </c>
      <c r="S362" s="66">
        <f t="shared" si="90"/>
        <v>-4.5912959009291529E-2</v>
      </c>
      <c r="T362" s="67" t="s">
        <v>32</v>
      </c>
      <c r="U362" s="6"/>
      <c r="V362" s="68"/>
      <c r="W362" s="6"/>
      <c r="X362" s="54"/>
      <c r="Y362" s="54"/>
      <c r="Z362" s="54"/>
      <c r="AA362" s="5"/>
      <c r="AB362" s="55"/>
      <c r="AD362" s="56"/>
      <c r="AE362" s="56"/>
    </row>
    <row r="363" spans="1:31" ht="63" x14ac:dyDescent="0.25">
      <c r="A363" s="93" t="s">
        <v>471</v>
      </c>
      <c r="B363" s="94" t="s">
        <v>844</v>
      </c>
      <c r="C363" s="95" t="s">
        <v>845</v>
      </c>
      <c r="D363" s="86">
        <v>0.20781632</v>
      </c>
      <c r="E363" s="86">
        <v>0</v>
      </c>
      <c r="F363" s="86">
        <f t="shared" si="86"/>
        <v>0.20781632</v>
      </c>
      <c r="G363" s="86">
        <f t="shared" si="87"/>
        <v>0.20781632</v>
      </c>
      <c r="H363" s="64">
        <f t="shared" si="87"/>
        <v>0.18143999999999999</v>
      </c>
      <c r="I363" s="86">
        <v>0</v>
      </c>
      <c r="J363" s="86">
        <v>0</v>
      </c>
      <c r="K363" s="86">
        <v>0.20781632</v>
      </c>
      <c r="L363" s="86">
        <v>0</v>
      </c>
      <c r="M363" s="86">
        <v>0</v>
      </c>
      <c r="N363" s="86">
        <v>0.18143999999999999</v>
      </c>
      <c r="O363" s="86">
        <v>0</v>
      </c>
      <c r="P363" s="86">
        <v>0</v>
      </c>
      <c r="Q363" s="86">
        <f t="shared" si="88"/>
        <v>2.6376320000000009E-2</v>
      </c>
      <c r="R363" s="64">
        <f t="shared" si="89"/>
        <v>-2.6376320000000009E-2</v>
      </c>
      <c r="S363" s="66">
        <f t="shared" si="90"/>
        <v>-0.12692131205094964</v>
      </c>
      <c r="T363" s="67" t="s">
        <v>528</v>
      </c>
      <c r="U363" s="6"/>
      <c r="V363" s="68"/>
      <c r="X363" s="54"/>
      <c r="Y363" s="54"/>
      <c r="Z363" s="54"/>
      <c r="AA363" s="5"/>
      <c r="AB363" s="55"/>
      <c r="AD363" s="56"/>
      <c r="AE363" s="56"/>
    </row>
    <row r="364" spans="1:31" ht="31.5" x14ac:dyDescent="0.25">
      <c r="A364" s="93" t="s">
        <v>471</v>
      </c>
      <c r="B364" s="94" t="s">
        <v>846</v>
      </c>
      <c r="C364" s="95" t="s">
        <v>847</v>
      </c>
      <c r="D364" s="86">
        <v>0.14962776999999999</v>
      </c>
      <c r="E364" s="86">
        <v>0</v>
      </c>
      <c r="F364" s="86">
        <f t="shared" si="86"/>
        <v>0.14962776999999999</v>
      </c>
      <c r="G364" s="86">
        <f t="shared" si="87"/>
        <v>0.14962776999999999</v>
      </c>
      <c r="H364" s="64">
        <f t="shared" si="87"/>
        <v>0.14399999999999999</v>
      </c>
      <c r="I364" s="86">
        <v>0.14962776999999999</v>
      </c>
      <c r="J364" s="86">
        <v>0</v>
      </c>
      <c r="K364" s="86">
        <v>0</v>
      </c>
      <c r="L364" s="86">
        <v>0</v>
      </c>
      <c r="M364" s="86">
        <v>0</v>
      </c>
      <c r="N364" s="86">
        <v>0</v>
      </c>
      <c r="O364" s="86">
        <v>0</v>
      </c>
      <c r="P364" s="86">
        <v>0.14399999999999999</v>
      </c>
      <c r="Q364" s="86">
        <f t="shared" si="88"/>
        <v>5.6277700000000042E-3</v>
      </c>
      <c r="R364" s="64">
        <f t="shared" si="89"/>
        <v>-5.6277700000000042E-3</v>
      </c>
      <c r="S364" s="66">
        <f t="shared" si="90"/>
        <v>-3.7611801606078903E-2</v>
      </c>
      <c r="T364" s="67" t="s">
        <v>32</v>
      </c>
      <c r="U364" s="6"/>
      <c r="V364" s="68"/>
      <c r="X364" s="54"/>
      <c r="Y364" s="54"/>
      <c r="Z364" s="54"/>
      <c r="AA364" s="5"/>
      <c r="AB364" s="55"/>
      <c r="AD364" s="56"/>
      <c r="AE364" s="56"/>
    </row>
    <row r="365" spans="1:31" ht="31.5" x14ac:dyDescent="0.25">
      <c r="A365" s="93" t="s">
        <v>471</v>
      </c>
      <c r="B365" s="94" t="s">
        <v>848</v>
      </c>
      <c r="C365" s="95" t="s">
        <v>849</v>
      </c>
      <c r="D365" s="86">
        <v>0.14547141999999999</v>
      </c>
      <c r="E365" s="86">
        <v>0</v>
      </c>
      <c r="F365" s="86">
        <f t="shared" si="86"/>
        <v>0.14547141999999999</v>
      </c>
      <c r="G365" s="86">
        <f t="shared" si="87"/>
        <v>0.14547141999999999</v>
      </c>
      <c r="H365" s="64">
        <f t="shared" si="87"/>
        <v>0.104</v>
      </c>
      <c r="I365" s="86">
        <v>0</v>
      </c>
      <c r="J365" s="86">
        <v>0</v>
      </c>
      <c r="K365" s="86">
        <v>0.14547141999999999</v>
      </c>
      <c r="L365" s="86">
        <v>0</v>
      </c>
      <c r="M365" s="86">
        <v>0</v>
      </c>
      <c r="N365" s="86">
        <v>0</v>
      </c>
      <c r="O365" s="86">
        <v>0</v>
      </c>
      <c r="P365" s="86">
        <v>0.104</v>
      </c>
      <c r="Q365" s="86">
        <f t="shared" si="88"/>
        <v>4.1471419999999995E-2</v>
      </c>
      <c r="R365" s="64">
        <f t="shared" si="89"/>
        <v>-4.1471419999999995E-2</v>
      </c>
      <c r="S365" s="66">
        <f t="shared" si="90"/>
        <v>-0.28508293931550266</v>
      </c>
      <c r="T365" s="67" t="s">
        <v>528</v>
      </c>
      <c r="U365" s="6"/>
      <c r="V365" s="68"/>
      <c r="X365" s="54"/>
      <c r="Y365" s="54"/>
      <c r="Z365" s="54"/>
      <c r="AA365" s="5"/>
      <c r="AB365" s="55"/>
      <c r="AD365" s="56"/>
      <c r="AE365" s="56"/>
    </row>
    <row r="366" spans="1:31" ht="63" x14ac:dyDescent="0.25">
      <c r="A366" s="93" t="s">
        <v>471</v>
      </c>
      <c r="B366" s="94" t="s">
        <v>850</v>
      </c>
      <c r="C366" s="95" t="s">
        <v>851</v>
      </c>
      <c r="D366" s="86">
        <v>0.32419344999999999</v>
      </c>
      <c r="E366" s="86">
        <v>0</v>
      </c>
      <c r="F366" s="86">
        <f t="shared" si="86"/>
        <v>0.32419344999999999</v>
      </c>
      <c r="G366" s="86">
        <f t="shared" si="87"/>
        <v>0.32419344999999999</v>
      </c>
      <c r="H366" s="64">
        <f t="shared" si="87"/>
        <v>0</v>
      </c>
      <c r="I366" s="86">
        <v>0</v>
      </c>
      <c r="J366" s="86">
        <v>0</v>
      </c>
      <c r="K366" s="86">
        <v>0.32419344999999999</v>
      </c>
      <c r="L366" s="86">
        <v>0</v>
      </c>
      <c r="M366" s="86">
        <v>0</v>
      </c>
      <c r="N366" s="86">
        <v>0</v>
      </c>
      <c r="O366" s="86">
        <v>0</v>
      </c>
      <c r="P366" s="86">
        <v>0</v>
      </c>
      <c r="Q366" s="86">
        <f t="shared" si="88"/>
        <v>0.32419344999999999</v>
      </c>
      <c r="R366" s="64">
        <f t="shared" si="89"/>
        <v>-0.32419344999999999</v>
      </c>
      <c r="S366" s="66">
        <f t="shared" si="90"/>
        <v>-1</v>
      </c>
      <c r="T366" s="67" t="s">
        <v>839</v>
      </c>
      <c r="U366" s="6"/>
      <c r="V366" s="68"/>
      <c r="X366" s="54"/>
      <c r="Y366" s="54"/>
      <c r="Z366" s="54"/>
      <c r="AA366" s="5"/>
      <c r="AB366" s="55"/>
      <c r="AD366" s="56"/>
      <c r="AE366" s="56"/>
    </row>
    <row r="367" spans="1:31" ht="31.5" x14ac:dyDescent="0.25">
      <c r="A367" s="93" t="s">
        <v>471</v>
      </c>
      <c r="B367" s="94" t="s">
        <v>852</v>
      </c>
      <c r="C367" s="95" t="s">
        <v>853</v>
      </c>
      <c r="D367" s="86">
        <v>0.30964631279600002</v>
      </c>
      <c r="E367" s="86">
        <v>0</v>
      </c>
      <c r="F367" s="86">
        <f t="shared" si="86"/>
        <v>0.30964631279600002</v>
      </c>
      <c r="G367" s="86">
        <f t="shared" si="87"/>
        <v>0.30964631000000004</v>
      </c>
      <c r="H367" s="64">
        <f t="shared" si="87"/>
        <v>0.27500000000000002</v>
      </c>
      <c r="I367" s="86">
        <v>0</v>
      </c>
      <c r="J367" s="86">
        <v>0</v>
      </c>
      <c r="K367" s="86">
        <v>0.30964631000000004</v>
      </c>
      <c r="L367" s="86">
        <v>0</v>
      </c>
      <c r="M367" s="86">
        <v>0</v>
      </c>
      <c r="N367" s="86">
        <v>0</v>
      </c>
      <c r="O367" s="86">
        <v>0</v>
      </c>
      <c r="P367" s="86">
        <v>0.27500000000000002</v>
      </c>
      <c r="Q367" s="86">
        <f t="shared" si="88"/>
        <v>3.4646312796000001E-2</v>
      </c>
      <c r="R367" s="64">
        <f t="shared" si="89"/>
        <v>-3.4646310000000013E-2</v>
      </c>
      <c r="S367" s="66">
        <f t="shared" si="90"/>
        <v>-0.11188994953629516</v>
      </c>
      <c r="T367" s="67" t="s">
        <v>854</v>
      </c>
      <c r="U367" s="6"/>
      <c r="V367" s="68"/>
      <c r="X367" s="54"/>
      <c r="Y367" s="54"/>
      <c r="Z367" s="54"/>
      <c r="AA367" s="5"/>
      <c r="AB367" s="55"/>
      <c r="AD367" s="56"/>
      <c r="AE367" s="56"/>
    </row>
    <row r="368" spans="1:31" ht="31.5" x14ac:dyDescent="0.25">
      <c r="A368" s="93" t="s">
        <v>471</v>
      </c>
      <c r="B368" s="94" t="s">
        <v>855</v>
      </c>
      <c r="C368" s="95" t="s">
        <v>856</v>
      </c>
      <c r="D368" s="86">
        <v>0.35536590248399991</v>
      </c>
      <c r="E368" s="86">
        <v>0</v>
      </c>
      <c r="F368" s="86">
        <f t="shared" si="86"/>
        <v>0.35536590248399991</v>
      </c>
      <c r="G368" s="86">
        <f t="shared" si="87"/>
        <v>0.35536590000000001</v>
      </c>
      <c r="H368" s="64">
        <f t="shared" si="87"/>
        <v>0.33905000000000002</v>
      </c>
      <c r="I368" s="86">
        <v>0</v>
      </c>
      <c r="J368" s="86">
        <v>0</v>
      </c>
      <c r="K368" s="86">
        <v>0</v>
      </c>
      <c r="L368" s="86">
        <v>0</v>
      </c>
      <c r="M368" s="86">
        <v>0</v>
      </c>
      <c r="N368" s="86">
        <v>0</v>
      </c>
      <c r="O368" s="86">
        <v>0.35536590000000001</v>
      </c>
      <c r="P368" s="86">
        <v>0.33905000000000002</v>
      </c>
      <c r="Q368" s="86">
        <f t="shared" si="88"/>
        <v>1.6315902483999889E-2</v>
      </c>
      <c r="R368" s="64">
        <f t="shared" si="89"/>
        <v>-1.6315899999999994E-2</v>
      </c>
      <c r="S368" s="66">
        <f t="shared" si="90"/>
        <v>-4.5912959009291529E-2</v>
      </c>
      <c r="T368" s="67" t="s">
        <v>32</v>
      </c>
      <c r="U368" s="6"/>
      <c r="V368" s="68"/>
      <c r="W368" s="6"/>
      <c r="X368" s="54"/>
      <c r="Y368" s="54"/>
      <c r="Z368" s="54"/>
      <c r="AA368" s="5"/>
      <c r="AB368" s="55"/>
      <c r="AD368" s="56"/>
      <c r="AE368" s="56"/>
    </row>
    <row r="369" spans="1:31" ht="31.5" x14ac:dyDescent="0.25">
      <c r="A369" s="93" t="s">
        <v>471</v>
      </c>
      <c r="B369" s="94" t="s">
        <v>857</v>
      </c>
      <c r="C369" s="95" t="s">
        <v>858</v>
      </c>
      <c r="D369" s="86">
        <v>0.31795896401199997</v>
      </c>
      <c r="E369" s="86">
        <v>0</v>
      </c>
      <c r="F369" s="86">
        <f t="shared" si="86"/>
        <v>0.31795896401199997</v>
      </c>
      <c r="G369" s="86">
        <f t="shared" si="87"/>
        <v>0.31795896401199997</v>
      </c>
      <c r="H369" s="64">
        <f t="shared" si="87"/>
        <v>0.30599999999999999</v>
      </c>
      <c r="I369" s="86">
        <v>0.31795896401199997</v>
      </c>
      <c r="J369" s="86">
        <v>0</v>
      </c>
      <c r="K369" s="86">
        <v>0</v>
      </c>
      <c r="L369" s="86">
        <v>0</v>
      </c>
      <c r="M369" s="86">
        <v>0</v>
      </c>
      <c r="N369" s="86">
        <v>0</v>
      </c>
      <c r="O369" s="86">
        <v>0</v>
      </c>
      <c r="P369" s="86">
        <v>0.30599999999999999</v>
      </c>
      <c r="Q369" s="86">
        <f t="shared" si="88"/>
        <v>1.1958964011999973E-2</v>
      </c>
      <c r="R369" s="64">
        <f t="shared" si="89"/>
        <v>-1.1958964011999973E-2</v>
      </c>
      <c r="S369" s="66">
        <f t="shared" si="90"/>
        <v>-3.7611658627585143E-2</v>
      </c>
      <c r="T369" s="67" t="s">
        <v>32</v>
      </c>
      <c r="U369" s="6"/>
      <c r="V369" s="68"/>
      <c r="X369" s="54"/>
      <c r="Y369" s="54"/>
      <c r="Z369" s="54"/>
      <c r="AA369" s="5"/>
      <c r="AB369" s="55"/>
      <c r="AD369" s="56"/>
      <c r="AE369" s="56"/>
    </row>
    <row r="370" spans="1:31" ht="47.25" x14ac:dyDescent="0.25">
      <c r="A370" s="93" t="s">
        <v>471</v>
      </c>
      <c r="B370" s="94" t="s">
        <v>859</v>
      </c>
      <c r="C370" s="95" t="s">
        <v>860</v>
      </c>
      <c r="D370" s="86">
        <v>0.58593844658600003</v>
      </c>
      <c r="E370" s="86">
        <v>0.109</v>
      </c>
      <c r="F370" s="86">
        <f t="shared" si="86"/>
        <v>0.47693844658600004</v>
      </c>
      <c r="G370" s="86">
        <f t="shared" si="87"/>
        <v>0.47693844658600004</v>
      </c>
      <c r="H370" s="64">
        <f t="shared" si="87"/>
        <v>0</v>
      </c>
      <c r="I370" s="86">
        <v>0</v>
      </c>
      <c r="J370" s="86">
        <v>0</v>
      </c>
      <c r="K370" s="86">
        <v>0.47693844658600004</v>
      </c>
      <c r="L370" s="86">
        <v>0</v>
      </c>
      <c r="M370" s="86">
        <v>0</v>
      </c>
      <c r="N370" s="86">
        <v>0</v>
      </c>
      <c r="O370" s="86">
        <v>0</v>
      </c>
      <c r="P370" s="86">
        <v>0</v>
      </c>
      <c r="Q370" s="86">
        <f t="shared" si="88"/>
        <v>0.47693844658600004</v>
      </c>
      <c r="R370" s="64">
        <f t="shared" si="89"/>
        <v>-0.47693844658600004</v>
      </c>
      <c r="S370" s="66">
        <f t="shared" si="90"/>
        <v>-1</v>
      </c>
      <c r="T370" s="67" t="s">
        <v>836</v>
      </c>
      <c r="U370" s="6"/>
      <c r="V370" s="68"/>
      <c r="X370" s="54"/>
      <c r="Y370" s="54"/>
      <c r="Z370" s="54"/>
      <c r="AA370" s="5"/>
      <c r="AB370" s="55"/>
      <c r="AD370" s="56"/>
      <c r="AE370" s="56"/>
    </row>
    <row r="371" spans="1:31" ht="63" x14ac:dyDescent="0.25">
      <c r="A371" s="93" t="s">
        <v>471</v>
      </c>
      <c r="B371" s="94" t="s">
        <v>861</v>
      </c>
      <c r="C371" s="95" t="s">
        <v>862</v>
      </c>
      <c r="D371" s="86">
        <v>0.69618466233999998</v>
      </c>
      <c r="E371" s="86">
        <v>0</v>
      </c>
      <c r="F371" s="86">
        <f t="shared" si="86"/>
        <v>0.69618466233999998</v>
      </c>
      <c r="G371" s="86">
        <f t="shared" si="87"/>
        <v>0.69618466000000001</v>
      </c>
      <c r="H371" s="64">
        <f t="shared" si="87"/>
        <v>0</v>
      </c>
      <c r="I371" s="86">
        <v>0</v>
      </c>
      <c r="J371" s="86">
        <v>0</v>
      </c>
      <c r="K371" s="86">
        <v>0.69618466000000001</v>
      </c>
      <c r="L371" s="86">
        <v>0</v>
      </c>
      <c r="M371" s="86">
        <v>0</v>
      </c>
      <c r="N371" s="86">
        <v>0</v>
      </c>
      <c r="O371" s="86">
        <v>0</v>
      </c>
      <c r="P371" s="86">
        <v>0</v>
      </c>
      <c r="Q371" s="86">
        <f t="shared" si="88"/>
        <v>0.69618466233999998</v>
      </c>
      <c r="R371" s="64">
        <f t="shared" si="89"/>
        <v>-0.69618466000000001</v>
      </c>
      <c r="S371" s="66">
        <f t="shared" si="90"/>
        <v>-1</v>
      </c>
      <c r="T371" s="67" t="s">
        <v>839</v>
      </c>
      <c r="U371" s="6"/>
      <c r="V371" s="68"/>
      <c r="X371" s="54"/>
      <c r="Y371" s="54"/>
      <c r="Z371" s="54"/>
      <c r="AA371" s="5"/>
      <c r="AB371" s="55"/>
      <c r="AD371" s="56"/>
      <c r="AE371" s="56"/>
    </row>
    <row r="372" spans="1:31" ht="31.5" x14ac:dyDescent="0.25">
      <c r="A372" s="93" t="s">
        <v>471</v>
      </c>
      <c r="B372" s="94" t="s">
        <v>863</v>
      </c>
      <c r="C372" s="95" t="s">
        <v>864</v>
      </c>
      <c r="D372" s="86">
        <v>0.27431754000000003</v>
      </c>
      <c r="E372" s="86">
        <v>0</v>
      </c>
      <c r="F372" s="86">
        <f t="shared" si="86"/>
        <v>0.27431754000000003</v>
      </c>
      <c r="G372" s="86">
        <f t="shared" si="87"/>
        <v>0.27431754000000003</v>
      </c>
      <c r="H372" s="64">
        <f t="shared" si="87"/>
        <v>0.158</v>
      </c>
      <c r="I372" s="86">
        <v>0</v>
      </c>
      <c r="J372" s="86">
        <v>0</v>
      </c>
      <c r="K372" s="86">
        <v>0.27431754000000003</v>
      </c>
      <c r="L372" s="86">
        <v>0</v>
      </c>
      <c r="M372" s="86">
        <v>0</v>
      </c>
      <c r="N372" s="86">
        <v>0</v>
      </c>
      <c r="O372" s="86">
        <v>0</v>
      </c>
      <c r="P372" s="86">
        <v>0.158</v>
      </c>
      <c r="Q372" s="86">
        <f t="shared" si="88"/>
        <v>0.11631754000000002</v>
      </c>
      <c r="R372" s="64">
        <f t="shared" si="89"/>
        <v>-0.11631754000000002</v>
      </c>
      <c r="S372" s="66">
        <f t="shared" si="90"/>
        <v>-0.42402516441347504</v>
      </c>
      <c r="T372" s="67" t="s">
        <v>528</v>
      </c>
      <c r="U372" s="6"/>
      <c r="V372" s="68"/>
      <c r="X372" s="54"/>
      <c r="Y372" s="54"/>
      <c r="Z372" s="54"/>
      <c r="AA372" s="5"/>
      <c r="AB372" s="55"/>
      <c r="AD372" s="56"/>
      <c r="AE372" s="56"/>
    </row>
    <row r="373" spans="1:31" ht="31.5" x14ac:dyDescent="0.25">
      <c r="A373" s="93" t="s">
        <v>471</v>
      </c>
      <c r="B373" s="94" t="s">
        <v>865</v>
      </c>
      <c r="C373" s="95" t="s">
        <v>866</v>
      </c>
      <c r="D373" s="86">
        <v>0.35536590000000001</v>
      </c>
      <c r="E373" s="86">
        <v>0</v>
      </c>
      <c r="F373" s="86">
        <f t="shared" si="86"/>
        <v>0.35536590000000001</v>
      </c>
      <c r="G373" s="86">
        <f t="shared" si="87"/>
        <v>0.35536590000000001</v>
      </c>
      <c r="H373" s="64">
        <f t="shared" si="87"/>
        <v>0.33905000000000002</v>
      </c>
      <c r="I373" s="86">
        <v>0</v>
      </c>
      <c r="J373" s="86">
        <v>0</v>
      </c>
      <c r="K373" s="86">
        <v>0</v>
      </c>
      <c r="L373" s="86">
        <v>0</v>
      </c>
      <c r="M373" s="86">
        <v>0</v>
      </c>
      <c r="N373" s="86">
        <v>0</v>
      </c>
      <c r="O373" s="86">
        <v>0.35536590000000001</v>
      </c>
      <c r="P373" s="86">
        <v>0.33905000000000002</v>
      </c>
      <c r="Q373" s="86">
        <f t="shared" si="88"/>
        <v>1.6315899999999994E-2</v>
      </c>
      <c r="R373" s="64">
        <f t="shared" si="89"/>
        <v>-1.6315899999999994E-2</v>
      </c>
      <c r="S373" s="66">
        <f t="shared" si="90"/>
        <v>-4.5912959009291529E-2</v>
      </c>
      <c r="T373" s="67" t="s">
        <v>32</v>
      </c>
      <c r="U373" s="6"/>
      <c r="V373" s="68"/>
      <c r="W373" s="6"/>
      <c r="X373" s="54"/>
      <c r="Y373" s="54"/>
      <c r="Z373" s="54"/>
      <c r="AA373" s="5"/>
      <c r="AB373" s="55"/>
      <c r="AD373" s="56"/>
      <c r="AE373" s="56"/>
    </row>
    <row r="374" spans="1:31" ht="31.5" x14ac:dyDescent="0.25">
      <c r="A374" s="93" t="s">
        <v>471</v>
      </c>
      <c r="B374" s="94" t="s">
        <v>867</v>
      </c>
      <c r="C374" s="95" t="s">
        <v>868</v>
      </c>
      <c r="D374" s="86">
        <v>0.28159111000000003</v>
      </c>
      <c r="E374" s="86">
        <v>0</v>
      </c>
      <c r="F374" s="86">
        <f t="shared" si="86"/>
        <v>0.28159111000000003</v>
      </c>
      <c r="G374" s="86">
        <f t="shared" si="87"/>
        <v>0.28159111000000003</v>
      </c>
      <c r="H374" s="64">
        <f t="shared" si="87"/>
        <v>0.27100000000000002</v>
      </c>
      <c r="I374" s="86">
        <v>0.28159111000000003</v>
      </c>
      <c r="J374" s="86">
        <v>0</v>
      </c>
      <c r="K374" s="86">
        <v>0</v>
      </c>
      <c r="L374" s="86">
        <v>0</v>
      </c>
      <c r="M374" s="86">
        <v>0</v>
      </c>
      <c r="N374" s="86">
        <v>0</v>
      </c>
      <c r="O374" s="86">
        <v>0</v>
      </c>
      <c r="P374" s="86">
        <v>0.27100000000000002</v>
      </c>
      <c r="Q374" s="86">
        <f t="shared" si="88"/>
        <v>1.0591110000000015E-2</v>
      </c>
      <c r="R374" s="64">
        <f t="shared" si="89"/>
        <v>-1.0591110000000015E-2</v>
      </c>
      <c r="S374" s="66">
        <f t="shared" si="90"/>
        <v>-3.7611663237521999E-2</v>
      </c>
      <c r="T374" s="67" t="s">
        <v>32</v>
      </c>
      <c r="U374" s="6"/>
      <c r="V374" s="68"/>
      <c r="X374" s="54"/>
      <c r="Y374" s="54"/>
      <c r="Z374" s="54"/>
      <c r="AA374" s="5"/>
      <c r="AB374" s="55"/>
      <c r="AD374" s="56"/>
      <c r="AE374" s="56"/>
    </row>
    <row r="375" spans="1:31" ht="47.25" x14ac:dyDescent="0.25">
      <c r="A375" s="93" t="s">
        <v>471</v>
      </c>
      <c r="B375" s="94" t="s">
        <v>869</v>
      </c>
      <c r="C375" s="95" t="s">
        <v>870</v>
      </c>
      <c r="D375" s="86">
        <v>0.42311401799999998</v>
      </c>
      <c r="E375" s="86">
        <v>0</v>
      </c>
      <c r="F375" s="86">
        <f t="shared" si="86"/>
        <v>0.42311401799999998</v>
      </c>
      <c r="G375" s="86">
        <f t="shared" si="87"/>
        <v>0.42311401800000004</v>
      </c>
      <c r="H375" s="64">
        <f t="shared" si="87"/>
        <v>0</v>
      </c>
      <c r="I375" s="86">
        <v>8.8529747999999991E-2</v>
      </c>
      <c r="J375" s="86">
        <v>0</v>
      </c>
      <c r="K375" s="86">
        <v>0</v>
      </c>
      <c r="L375" s="86">
        <v>0</v>
      </c>
      <c r="M375" s="86">
        <v>0.33458427000000002</v>
      </c>
      <c r="N375" s="86">
        <v>0</v>
      </c>
      <c r="O375" s="86">
        <v>0</v>
      </c>
      <c r="P375" s="86">
        <v>0</v>
      </c>
      <c r="Q375" s="86">
        <f t="shared" si="88"/>
        <v>0.42311401799999998</v>
      </c>
      <c r="R375" s="64">
        <f t="shared" si="89"/>
        <v>-0.42311401800000004</v>
      </c>
      <c r="S375" s="66">
        <f t="shared" si="90"/>
        <v>-1</v>
      </c>
      <c r="T375" s="67" t="s">
        <v>836</v>
      </c>
      <c r="U375" s="6"/>
      <c r="V375" s="68"/>
      <c r="X375" s="54"/>
      <c r="Y375" s="54"/>
      <c r="Z375" s="54"/>
      <c r="AA375" s="5"/>
      <c r="AB375" s="55"/>
      <c r="AD375" s="56"/>
      <c r="AE375" s="56"/>
    </row>
    <row r="376" spans="1:31" ht="63" x14ac:dyDescent="0.25">
      <c r="A376" s="93" t="s">
        <v>471</v>
      </c>
      <c r="B376" s="94" t="s">
        <v>871</v>
      </c>
      <c r="C376" s="95" t="s">
        <v>872</v>
      </c>
      <c r="D376" s="86">
        <v>0.61409722</v>
      </c>
      <c r="E376" s="86">
        <v>0</v>
      </c>
      <c r="F376" s="86">
        <f t="shared" si="86"/>
        <v>0.61409722</v>
      </c>
      <c r="G376" s="86">
        <f t="shared" si="87"/>
        <v>0.61409722</v>
      </c>
      <c r="H376" s="64">
        <f t="shared" si="87"/>
        <v>0</v>
      </c>
      <c r="I376" s="86">
        <v>0.61409722</v>
      </c>
      <c r="J376" s="86">
        <v>0</v>
      </c>
      <c r="K376" s="86">
        <v>0</v>
      </c>
      <c r="L376" s="86">
        <v>0</v>
      </c>
      <c r="M376" s="86">
        <v>0</v>
      </c>
      <c r="N376" s="86">
        <v>0</v>
      </c>
      <c r="O376" s="86">
        <v>0</v>
      </c>
      <c r="P376" s="86">
        <v>0</v>
      </c>
      <c r="Q376" s="86">
        <f t="shared" si="88"/>
        <v>0.61409722</v>
      </c>
      <c r="R376" s="64">
        <f t="shared" si="89"/>
        <v>-0.61409722</v>
      </c>
      <c r="S376" s="66">
        <f t="shared" si="90"/>
        <v>-1</v>
      </c>
      <c r="T376" s="67" t="s">
        <v>839</v>
      </c>
      <c r="U376" s="6"/>
      <c r="V376" s="68"/>
      <c r="X376" s="54"/>
      <c r="Y376" s="54"/>
      <c r="Z376" s="54"/>
      <c r="AA376" s="5"/>
      <c r="AB376" s="55"/>
      <c r="AD376" s="56"/>
      <c r="AE376" s="56"/>
    </row>
    <row r="377" spans="1:31" ht="31.5" x14ac:dyDescent="0.25">
      <c r="A377" s="93" t="s">
        <v>471</v>
      </c>
      <c r="B377" s="94" t="s">
        <v>873</v>
      </c>
      <c r="C377" s="95" t="s">
        <v>874</v>
      </c>
      <c r="D377" s="86">
        <v>0.25062647999999998</v>
      </c>
      <c r="E377" s="86">
        <v>0</v>
      </c>
      <c r="F377" s="86">
        <f t="shared" si="86"/>
        <v>0.25062647999999998</v>
      </c>
      <c r="G377" s="86">
        <f t="shared" si="87"/>
        <v>0.25062647999999998</v>
      </c>
      <c r="H377" s="64">
        <f t="shared" si="87"/>
        <v>9.9000000000000005E-2</v>
      </c>
      <c r="I377" s="86">
        <v>0</v>
      </c>
      <c r="J377" s="86">
        <v>0</v>
      </c>
      <c r="K377" s="86">
        <v>0.25062647999999998</v>
      </c>
      <c r="L377" s="86">
        <v>0</v>
      </c>
      <c r="M377" s="86">
        <v>0</v>
      </c>
      <c r="N377" s="86">
        <v>0</v>
      </c>
      <c r="O377" s="86">
        <v>0</v>
      </c>
      <c r="P377" s="86">
        <v>9.9000000000000005E-2</v>
      </c>
      <c r="Q377" s="86">
        <f t="shared" si="88"/>
        <v>0.15162647999999998</v>
      </c>
      <c r="R377" s="64">
        <f t="shared" si="89"/>
        <v>-0.15162647999999998</v>
      </c>
      <c r="S377" s="66">
        <f t="shared" si="90"/>
        <v>-0.60498986380050501</v>
      </c>
      <c r="T377" s="67" t="s">
        <v>528</v>
      </c>
      <c r="U377" s="6"/>
      <c r="V377" s="68"/>
      <c r="X377" s="54"/>
      <c r="Y377" s="54"/>
      <c r="Z377" s="54"/>
      <c r="AA377" s="5"/>
      <c r="AB377" s="55"/>
      <c r="AD377" s="56"/>
      <c r="AE377" s="56"/>
    </row>
    <row r="378" spans="1:31" ht="47.25" x14ac:dyDescent="0.25">
      <c r="A378" s="93" t="s">
        <v>471</v>
      </c>
      <c r="B378" s="94" t="s">
        <v>875</v>
      </c>
      <c r="C378" s="95" t="s">
        <v>876</v>
      </c>
      <c r="D378" s="86">
        <v>0.37157558400000001</v>
      </c>
      <c r="E378" s="86">
        <v>0</v>
      </c>
      <c r="F378" s="86">
        <f t="shared" si="86"/>
        <v>0.37157558400000001</v>
      </c>
      <c r="G378" s="86">
        <f t="shared" si="87"/>
        <v>0.37157558400000001</v>
      </c>
      <c r="H378" s="64">
        <f t="shared" si="87"/>
        <v>0</v>
      </c>
      <c r="I378" s="86">
        <v>6.7332492000000008E-2</v>
      </c>
      <c r="J378" s="86">
        <v>0</v>
      </c>
      <c r="K378" s="86">
        <v>0</v>
      </c>
      <c r="L378" s="86">
        <v>0</v>
      </c>
      <c r="M378" s="86">
        <v>0.30424309199999999</v>
      </c>
      <c r="N378" s="86">
        <v>0</v>
      </c>
      <c r="O378" s="86">
        <v>0</v>
      </c>
      <c r="P378" s="86">
        <v>0</v>
      </c>
      <c r="Q378" s="86">
        <f t="shared" si="88"/>
        <v>0.37157558400000001</v>
      </c>
      <c r="R378" s="64">
        <f t="shared" si="89"/>
        <v>-0.37157558400000001</v>
      </c>
      <c r="S378" s="66">
        <f t="shared" si="90"/>
        <v>-1</v>
      </c>
      <c r="T378" s="67" t="s">
        <v>836</v>
      </c>
      <c r="U378" s="6"/>
      <c r="V378" s="68"/>
      <c r="X378" s="54"/>
      <c r="Y378" s="54"/>
      <c r="Z378" s="54"/>
      <c r="AA378" s="5"/>
      <c r="AB378" s="55"/>
      <c r="AD378" s="56"/>
      <c r="AE378" s="56"/>
    </row>
    <row r="379" spans="1:31" ht="31.5" x14ac:dyDescent="0.25">
      <c r="A379" s="93" t="s">
        <v>471</v>
      </c>
      <c r="B379" s="94" t="s">
        <v>877</v>
      </c>
      <c r="C379" s="95" t="s">
        <v>878</v>
      </c>
      <c r="D379" s="86">
        <v>0.35536590000000001</v>
      </c>
      <c r="E379" s="86">
        <v>0</v>
      </c>
      <c r="F379" s="86">
        <f t="shared" si="86"/>
        <v>0.35536590000000001</v>
      </c>
      <c r="G379" s="86">
        <f t="shared" si="87"/>
        <v>0.35536590000000001</v>
      </c>
      <c r="H379" s="64">
        <f t="shared" si="87"/>
        <v>0.33905000000000002</v>
      </c>
      <c r="I379" s="86">
        <v>0</v>
      </c>
      <c r="J379" s="86">
        <v>0</v>
      </c>
      <c r="K379" s="86">
        <v>0</v>
      </c>
      <c r="L379" s="86">
        <v>0</v>
      </c>
      <c r="M379" s="86">
        <v>0</v>
      </c>
      <c r="N379" s="86">
        <v>0</v>
      </c>
      <c r="O379" s="86">
        <v>0.35536590000000001</v>
      </c>
      <c r="P379" s="86">
        <v>0.33905000000000002</v>
      </c>
      <c r="Q379" s="86">
        <f t="shared" si="88"/>
        <v>1.6315899999999994E-2</v>
      </c>
      <c r="R379" s="64">
        <f t="shared" si="89"/>
        <v>-1.6315899999999994E-2</v>
      </c>
      <c r="S379" s="66">
        <f t="shared" si="90"/>
        <v>-4.5912959009291529E-2</v>
      </c>
      <c r="T379" s="67" t="s">
        <v>32</v>
      </c>
      <c r="U379" s="6"/>
      <c r="V379" s="68"/>
      <c r="W379" s="6"/>
      <c r="X379" s="54"/>
      <c r="Y379" s="54"/>
      <c r="Z379" s="54"/>
      <c r="AA379" s="5"/>
      <c r="AB379" s="55"/>
      <c r="AD379" s="56"/>
      <c r="AE379" s="56"/>
    </row>
    <row r="380" spans="1:31" ht="63" x14ac:dyDescent="0.25">
      <c r="A380" s="93" t="s">
        <v>471</v>
      </c>
      <c r="B380" s="94" t="s">
        <v>879</v>
      </c>
      <c r="C380" s="95" t="s">
        <v>880</v>
      </c>
      <c r="D380" s="86">
        <v>0.83126526999999995</v>
      </c>
      <c r="E380" s="86">
        <v>0</v>
      </c>
      <c r="F380" s="86">
        <f t="shared" si="86"/>
        <v>0.83126526999999995</v>
      </c>
      <c r="G380" s="86">
        <f t="shared" si="87"/>
        <v>0.83126526999999995</v>
      </c>
      <c r="H380" s="64">
        <f t="shared" si="87"/>
        <v>0.71308000000000005</v>
      </c>
      <c r="I380" s="86">
        <v>0</v>
      </c>
      <c r="J380" s="86">
        <v>0</v>
      </c>
      <c r="K380" s="86">
        <v>0.83126526999999995</v>
      </c>
      <c r="L380" s="86">
        <v>0</v>
      </c>
      <c r="M380" s="86">
        <v>0</v>
      </c>
      <c r="N380" s="86">
        <v>0.71308000000000005</v>
      </c>
      <c r="O380" s="86">
        <v>0</v>
      </c>
      <c r="P380" s="86">
        <v>0</v>
      </c>
      <c r="Q380" s="86">
        <f t="shared" si="88"/>
        <v>0.1181852699999999</v>
      </c>
      <c r="R380" s="64">
        <f t="shared" si="89"/>
        <v>-0.1181852699999999</v>
      </c>
      <c r="S380" s="66">
        <f t="shared" si="90"/>
        <v>-0.14217515667411429</v>
      </c>
      <c r="T380" s="67" t="s">
        <v>528</v>
      </c>
      <c r="U380" s="6"/>
      <c r="V380" s="68"/>
      <c r="X380" s="54"/>
      <c r="Y380" s="54"/>
      <c r="Z380" s="54"/>
      <c r="AA380" s="5"/>
      <c r="AB380" s="55"/>
      <c r="AD380" s="56"/>
      <c r="AE380" s="56"/>
    </row>
    <row r="381" spans="1:31" ht="31.5" x14ac:dyDescent="0.25">
      <c r="A381" s="93" t="s">
        <v>471</v>
      </c>
      <c r="B381" s="94" t="s">
        <v>881</v>
      </c>
      <c r="C381" s="95" t="s">
        <v>882</v>
      </c>
      <c r="D381" s="86">
        <v>0.21405081000000001</v>
      </c>
      <c r="E381" s="86">
        <v>0</v>
      </c>
      <c r="F381" s="86">
        <f t="shared" si="86"/>
        <v>0.21405081000000001</v>
      </c>
      <c r="G381" s="86">
        <f t="shared" si="87"/>
        <v>0.21405081000000001</v>
      </c>
      <c r="H381" s="64">
        <f t="shared" si="87"/>
        <v>0.20599999999999999</v>
      </c>
      <c r="I381" s="86">
        <v>0.21405081000000001</v>
      </c>
      <c r="J381" s="86">
        <v>0</v>
      </c>
      <c r="K381" s="86">
        <v>0</v>
      </c>
      <c r="L381" s="86">
        <v>0</v>
      </c>
      <c r="M381" s="86">
        <v>0</v>
      </c>
      <c r="N381" s="86">
        <v>0</v>
      </c>
      <c r="O381" s="86">
        <v>0</v>
      </c>
      <c r="P381" s="86">
        <v>0.20599999999999999</v>
      </c>
      <c r="Q381" s="86">
        <f t="shared" si="88"/>
        <v>8.0508100000000193E-3</v>
      </c>
      <c r="R381" s="64">
        <f t="shared" si="89"/>
        <v>-8.0508100000000193E-3</v>
      </c>
      <c r="S381" s="66">
        <f t="shared" si="90"/>
        <v>-3.7611677339599969E-2</v>
      </c>
      <c r="T381" s="67" t="s">
        <v>32</v>
      </c>
      <c r="U381" s="6"/>
      <c r="V381" s="68"/>
      <c r="X381" s="54"/>
      <c r="Y381" s="54"/>
      <c r="Z381" s="54"/>
      <c r="AA381" s="5"/>
      <c r="AB381" s="55"/>
      <c r="AD381" s="56"/>
      <c r="AE381" s="56"/>
    </row>
    <row r="382" spans="1:31" ht="31.5" x14ac:dyDescent="0.25">
      <c r="A382" s="93" t="s">
        <v>471</v>
      </c>
      <c r="B382" s="94" t="s">
        <v>883</v>
      </c>
      <c r="C382" s="95" t="s">
        <v>884</v>
      </c>
      <c r="D382" s="86">
        <v>24.695650966000002</v>
      </c>
      <c r="E382" s="86">
        <v>0</v>
      </c>
      <c r="F382" s="86">
        <f t="shared" si="86"/>
        <v>24.695650966000002</v>
      </c>
      <c r="G382" s="86">
        <f t="shared" si="87"/>
        <v>10.390815850000001</v>
      </c>
      <c r="H382" s="64">
        <f t="shared" si="87"/>
        <v>10</v>
      </c>
      <c r="I382" s="86">
        <v>0</v>
      </c>
      <c r="J382" s="86">
        <v>0</v>
      </c>
      <c r="K382" s="86">
        <v>0</v>
      </c>
      <c r="L382" s="86">
        <v>0</v>
      </c>
      <c r="M382" s="86">
        <v>10.390815850000001</v>
      </c>
      <c r="N382" s="86">
        <v>0</v>
      </c>
      <c r="O382" s="86">
        <v>0</v>
      </c>
      <c r="P382" s="86">
        <v>10</v>
      </c>
      <c r="Q382" s="86">
        <f t="shared" si="88"/>
        <v>14.695650966000002</v>
      </c>
      <c r="R382" s="64">
        <f t="shared" si="89"/>
        <v>-0.39081585000000096</v>
      </c>
      <c r="S382" s="66">
        <f t="shared" si="90"/>
        <v>-3.7611661648300786E-2</v>
      </c>
      <c r="T382" s="67" t="s">
        <v>32</v>
      </c>
      <c r="U382" s="6"/>
      <c r="V382" s="68"/>
      <c r="X382" s="54"/>
      <c r="Y382" s="54"/>
      <c r="Z382" s="54"/>
      <c r="AA382" s="5"/>
      <c r="AB382" s="55"/>
      <c r="AD382" s="56"/>
      <c r="AE382" s="56"/>
    </row>
    <row r="383" spans="1:31" ht="31.5" x14ac:dyDescent="0.25">
      <c r="A383" s="93" t="s">
        <v>471</v>
      </c>
      <c r="B383" s="94" t="s">
        <v>885</v>
      </c>
      <c r="C383" s="95" t="s">
        <v>886</v>
      </c>
      <c r="D383" s="86">
        <v>15.153771996000001</v>
      </c>
      <c r="E383" s="86">
        <v>0</v>
      </c>
      <c r="F383" s="86">
        <f t="shared" si="86"/>
        <v>15.153771996000001</v>
      </c>
      <c r="G383" s="86">
        <f t="shared" si="87"/>
        <v>2.59770396</v>
      </c>
      <c r="H383" s="64">
        <f t="shared" si="87"/>
        <v>2.5</v>
      </c>
      <c r="I383" s="86">
        <v>0</v>
      </c>
      <c r="J383" s="86">
        <v>0</v>
      </c>
      <c r="K383" s="86">
        <v>0</v>
      </c>
      <c r="L383" s="86">
        <v>0</v>
      </c>
      <c r="M383" s="86">
        <v>2.59770396</v>
      </c>
      <c r="N383" s="86">
        <v>0</v>
      </c>
      <c r="O383" s="86">
        <v>0</v>
      </c>
      <c r="P383" s="86">
        <v>2.5</v>
      </c>
      <c r="Q383" s="86">
        <f t="shared" si="88"/>
        <v>12.653771996000001</v>
      </c>
      <c r="R383" s="64">
        <f t="shared" si="89"/>
        <v>-9.7703960000000034E-2</v>
      </c>
      <c r="S383" s="66">
        <f t="shared" si="90"/>
        <v>-3.7611660722109391E-2</v>
      </c>
      <c r="T383" s="67" t="s">
        <v>32</v>
      </c>
      <c r="U383" s="6"/>
      <c r="V383" s="68"/>
      <c r="X383" s="54"/>
      <c r="Y383" s="54"/>
      <c r="Z383" s="54"/>
      <c r="AA383" s="5"/>
      <c r="AB383" s="55"/>
      <c r="AD383" s="56"/>
      <c r="AE383" s="56"/>
    </row>
    <row r="384" spans="1:31" ht="47.25" x14ac:dyDescent="0.25">
      <c r="A384" s="93" t="s">
        <v>471</v>
      </c>
      <c r="B384" s="94" t="s">
        <v>887</v>
      </c>
      <c r="C384" s="95" t="s">
        <v>888</v>
      </c>
      <c r="D384" s="86">
        <v>0.46550855000000002</v>
      </c>
      <c r="E384" s="86">
        <v>0</v>
      </c>
      <c r="F384" s="86">
        <f t="shared" si="86"/>
        <v>0.46550855000000002</v>
      </c>
      <c r="G384" s="86">
        <f t="shared" si="87"/>
        <v>0.46550855000000002</v>
      </c>
      <c r="H384" s="64">
        <f t="shared" si="87"/>
        <v>0</v>
      </c>
      <c r="I384" s="86">
        <v>0</v>
      </c>
      <c r="J384" s="86">
        <v>0</v>
      </c>
      <c r="K384" s="86">
        <v>0.46550855000000002</v>
      </c>
      <c r="L384" s="86">
        <v>0</v>
      </c>
      <c r="M384" s="86">
        <v>0</v>
      </c>
      <c r="N384" s="86">
        <v>0</v>
      </c>
      <c r="O384" s="86">
        <v>0</v>
      </c>
      <c r="P384" s="86">
        <v>0</v>
      </c>
      <c r="Q384" s="86">
        <f t="shared" si="88"/>
        <v>0.46550855000000002</v>
      </c>
      <c r="R384" s="64">
        <f t="shared" si="89"/>
        <v>-0.46550855000000002</v>
      </c>
      <c r="S384" s="66">
        <f t="shared" si="90"/>
        <v>-1</v>
      </c>
      <c r="T384" s="67" t="s">
        <v>889</v>
      </c>
      <c r="U384" s="6"/>
      <c r="V384" s="68"/>
      <c r="X384" s="54"/>
      <c r="Y384" s="54"/>
      <c r="Z384" s="54"/>
      <c r="AA384" s="5"/>
      <c r="AB384" s="55"/>
      <c r="AD384" s="56"/>
      <c r="AE384" s="56"/>
    </row>
    <row r="385" spans="1:31" ht="31.5" x14ac:dyDescent="0.25">
      <c r="A385" s="93" t="s">
        <v>471</v>
      </c>
      <c r="B385" s="94" t="s">
        <v>890</v>
      </c>
      <c r="C385" s="95" t="s">
        <v>891</v>
      </c>
      <c r="D385" s="86">
        <v>0.18183927999999999</v>
      </c>
      <c r="E385" s="86">
        <v>0</v>
      </c>
      <c r="F385" s="86">
        <f t="shared" si="86"/>
        <v>0.18183927999999999</v>
      </c>
      <c r="G385" s="86">
        <f t="shared" si="87"/>
        <v>0.18183927999999999</v>
      </c>
      <c r="H385" s="64">
        <f t="shared" si="87"/>
        <v>9.1999999999999998E-2</v>
      </c>
      <c r="I385" s="86">
        <v>0</v>
      </c>
      <c r="J385" s="86">
        <v>0</v>
      </c>
      <c r="K385" s="86">
        <v>0.18183927999999999</v>
      </c>
      <c r="L385" s="86">
        <v>0</v>
      </c>
      <c r="M385" s="86">
        <v>0</v>
      </c>
      <c r="N385" s="86">
        <v>0</v>
      </c>
      <c r="O385" s="86">
        <v>0</v>
      </c>
      <c r="P385" s="86">
        <v>9.1999999999999998E-2</v>
      </c>
      <c r="Q385" s="86">
        <f t="shared" si="88"/>
        <v>8.9839279999999994E-2</v>
      </c>
      <c r="R385" s="64">
        <f t="shared" si="89"/>
        <v>-8.9839279999999994E-2</v>
      </c>
      <c r="S385" s="66">
        <f t="shared" si="90"/>
        <v>-0.49405870942735802</v>
      </c>
      <c r="T385" s="67" t="s">
        <v>528</v>
      </c>
      <c r="U385" s="6"/>
      <c r="V385" s="68"/>
      <c r="X385" s="54"/>
      <c r="Y385" s="54"/>
      <c r="Z385" s="54"/>
      <c r="AA385" s="5"/>
      <c r="AB385" s="55"/>
      <c r="AD385" s="56"/>
      <c r="AE385" s="56"/>
    </row>
    <row r="386" spans="1:31" ht="31.5" x14ac:dyDescent="0.25">
      <c r="A386" s="93" t="s">
        <v>471</v>
      </c>
      <c r="B386" s="94" t="s">
        <v>892</v>
      </c>
      <c r="C386" s="95" t="s">
        <v>893</v>
      </c>
      <c r="D386" s="86">
        <v>0.35536590000000001</v>
      </c>
      <c r="E386" s="86">
        <v>0</v>
      </c>
      <c r="F386" s="86">
        <f t="shared" si="86"/>
        <v>0.35536590000000001</v>
      </c>
      <c r="G386" s="86">
        <f t="shared" si="87"/>
        <v>0.35536590000000001</v>
      </c>
      <c r="H386" s="64">
        <f t="shared" si="87"/>
        <v>0.33905000000000002</v>
      </c>
      <c r="I386" s="86">
        <v>0</v>
      </c>
      <c r="J386" s="86">
        <v>0</v>
      </c>
      <c r="K386" s="86">
        <v>0</v>
      </c>
      <c r="L386" s="86">
        <v>0</v>
      </c>
      <c r="M386" s="86">
        <v>0</v>
      </c>
      <c r="N386" s="86">
        <v>0</v>
      </c>
      <c r="O386" s="86">
        <v>0.35536590000000001</v>
      </c>
      <c r="P386" s="86">
        <v>0.33905000000000002</v>
      </c>
      <c r="Q386" s="86">
        <f t="shared" si="88"/>
        <v>1.6315899999999994E-2</v>
      </c>
      <c r="R386" s="64">
        <f t="shared" si="89"/>
        <v>-1.6315899999999994E-2</v>
      </c>
      <c r="S386" s="66">
        <f t="shared" si="90"/>
        <v>-4.5912959009291529E-2</v>
      </c>
      <c r="T386" s="67" t="s">
        <v>32</v>
      </c>
      <c r="U386" s="6"/>
      <c r="V386" s="68"/>
      <c r="W386" s="6"/>
      <c r="X386" s="54"/>
      <c r="Y386" s="54"/>
      <c r="Z386" s="54"/>
      <c r="AA386" s="5"/>
      <c r="AB386" s="55"/>
      <c r="AD386" s="56"/>
      <c r="AE386" s="56"/>
    </row>
    <row r="387" spans="1:31" ht="31.5" x14ac:dyDescent="0.25">
      <c r="A387" s="93" t="s">
        <v>471</v>
      </c>
      <c r="B387" s="94" t="s">
        <v>894</v>
      </c>
      <c r="C387" s="95" t="s">
        <v>895</v>
      </c>
      <c r="D387" s="86">
        <v>0.18599559999999998</v>
      </c>
      <c r="E387" s="86">
        <v>0</v>
      </c>
      <c r="F387" s="86">
        <f t="shared" si="86"/>
        <v>0.18599559999999998</v>
      </c>
      <c r="G387" s="86">
        <f t="shared" si="87"/>
        <v>0.18599559999999998</v>
      </c>
      <c r="H387" s="64">
        <f t="shared" si="87"/>
        <v>0.17899999999999999</v>
      </c>
      <c r="I387" s="86">
        <v>0</v>
      </c>
      <c r="J387" s="86">
        <v>0</v>
      </c>
      <c r="K387" s="86">
        <v>0.18599559999999998</v>
      </c>
      <c r="L387" s="86">
        <v>0</v>
      </c>
      <c r="M387" s="86">
        <v>0</v>
      </c>
      <c r="N387" s="86">
        <v>0</v>
      </c>
      <c r="O387" s="86">
        <v>0</v>
      </c>
      <c r="P387" s="86">
        <v>0.17899999999999999</v>
      </c>
      <c r="Q387" s="86">
        <f t="shared" si="88"/>
        <v>6.9955999999999907E-3</v>
      </c>
      <c r="R387" s="64">
        <f t="shared" si="89"/>
        <v>-6.9955999999999907E-3</v>
      </c>
      <c r="S387" s="66">
        <f t="shared" si="90"/>
        <v>-3.7611642425949818E-2</v>
      </c>
      <c r="T387" s="67" t="s">
        <v>32</v>
      </c>
      <c r="U387" s="6"/>
      <c r="V387" s="68"/>
      <c r="X387" s="54"/>
      <c r="Y387" s="54"/>
      <c r="Z387" s="54"/>
      <c r="AA387" s="5"/>
      <c r="AB387" s="55"/>
      <c r="AD387" s="56"/>
      <c r="AE387" s="56"/>
    </row>
    <row r="388" spans="1:31" ht="47.25" x14ac:dyDescent="0.25">
      <c r="A388" s="93" t="s">
        <v>471</v>
      </c>
      <c r="B388" s="94" t="s">
        <v>896</v>
      </c>
      <c r="C388" s="95" t="s">
        <v>897</v>
      </c>
      <c r="D388" s="86">
        <v>0.27992857599999998</v>
      </c>
      <c r="E388" s="86">
        <v>0</v>
      </c>
      <c r="F388" s="86">
        <f t="shared" si="86"/>
        <v>0.27992857599999998</v>
      </c>
      <c r="G388" s="86">
        <f t="shared" si="87"/>
        <v>0.27992857599999998</v>
      </c>
      <c r="H388" s="64">
        <f t="shared" si="87"/>
        <v>0</v>
      </c>
      <c r="I388" s="86">
        <v>5.8604195999999997E-2</v>
      </c>
      <c r="J388" s="86">
        <v>0</v>
      </c>
      <c r="K388" s="86">
        <v>0</v>
      </c>
      <c r="L388" s="86">
        <v>0</v>
      </c>
      <c r="M388" s="86">
        <v>0.22132437999999999</v>
      </c>
      <c r="N388" s="86">
        <v>0</v>
      </c>
      <c r="O388" s="86">
        <v>0</v>
      </c>
      <c r="P388" s="86">
        <v>0</v>
      </c>
      <c r="Q388" s="86">
        <f t="shared" si="88"/>
        <v>0.27992857599999998</v>
      </c>
      <c r="R388" s="64">
        <f t="shared" si="89"/>
        <v>-0.27992857599999998</v>
      </c>
      <c r="S388" s="66">
        <f t="shared" si="90"/>
        <v>-1</v>
      </c>
      <c r="T388" s="67" t="s">
        <v>836</v>
      </c>
      <c r="U388" s="6"/>
      <c r="V388" s="68"/>
      <c r="X388" s="54"/>
      <c r="Y388" s="54"/>
      <c r="Z388" s="54"/>
      <c r="AA388" s="5"/>
      <c r="AB388" s="55"/>
      <c r="AD388" s="56"/>
      <c r="AE388" s="56"/>
    </row>
    <row r="389" spans="1:31" ht="63" x14ac:dyDescent="0.25">
      <c r="A389" s="93" t="s">
        <v>471</v>
      </c>
      <c r="B389" s="94" t="s">
        <v>898</v>
      </c>
      <c r="C389" s="95" t="s">
        <v>899</v>
      </c>
      <c r="D389" s="86">
        <v>0.4062809</v>
      </c>
      <c r="E389" s="86">
        <v>0</v>
      </c>
      <c r="F389" s="86">
        <f t="shared" si="86"/>
        <v>0.4062809</v>
      </c>
      <c r="G389" s="86">
        <f t="shared" si="87"/>
        <v>0.4062809</v>
      </c>
      <c r="H389" s="64">
        <f t="shared" si="87"/>
        <v>0</v>
      </c>
      <c r="I389" s="86">
        <v>0</v>
      </c>
      <c r="J389" s="86">
        <v>0</v>
      </c>
      <c r="K389" s="86">
        <v>0.4062809</v>
      </c>
      <c r="L389" s="86">
        <v>0</v>
      </c>
      <c r="M389" s="86">
        <v>0</v>
      </c>
      <c r="N389" s="86">
        <v>0</v>
      </c>
      <c r="O389" s="86">
        <v>0</v>
      </c>
      <c r="P389" s="86">
        <v>0</v>
      </c>
      <c r="Q389" s="86">
        <f t="shared" si="88"/>
        <v>0.4062809</v>
      </c>
      <c r="R389" s="64">
        <f t="shared" si="89"/>
        <v>-0.4062809</v>
      </c>
      <c r="S389" s="66">
        <f t="shared" si="90"/>
        <v>-1</v>
      </c>
      <c r="T389" s="67" t="s">
        <v>839</v>
      </c>
      <c r="U389" s="6"/>
      <c r="V389" s="68"/>
      <c r="X389" s="54"/>
      <c r="Y389" s="54"/>
      <c r="Z389" s="54"/>
      <c r="AA389" s="5"/>
      <c r="AB389" s="55"/>
      <c r="AD389" s="56"/>
      <c r="AE389" s="56"/>
    </row>
    <row r="390" spans="1:31" ht="47.25" x14ac:dyDescent="0.25">
      <c r="A390" s="93" t="s">
        <v>471</v>
      </c>
      <c r="B390" s="94" t="s">
        <v>900</v>
      </c>
      <c r="C390" s="95" t="s">
        <v>901</v>
      </c>
      <c r="D390" s="86">
        <v>0.22714323000000003</v>
      </c>
      <c r="E390" s="86">
        <v>0</v>
      </c>
      <c r="F390" s="86">
        <f t="shared" si="86"/>
        <v>0.22714323000000003</v>
      </c>
      <c r="G390" s="86">
        <f t="shared" si="87"/>
        <v>0.22714323</v>
      </c>
      <c r="H390" s="64">
        <f t="shared" si="87"/>
        <v>0</v>
      </c>
      <c r="I390" s="86">
        <v>4.738212E-2</v>
      </c>
      <c r="J390" s="86">
        <v>0</v>
      </c>
      <c r="K390" s="86">
        <v>0</v>
      </c>
      <c r="L390" s="86">
        <v>0</v>
      </c>
      <c r="M390" s="86">
        <v>0.17976111</v>
      </c>
      <c r="N390" s="86">
        <v>0</v>
      </c>
      <c r="O390" s="86">
        <v>0</v>
      </c>
      <c r="P390" s="86">
        <v>0</v>
      </c>
      <c r="Q390" s="86">
        <f t="shared" si="88"/>
        <v>0.22714323000000003</v>
      </c>
      <c r="R390" s="64">
        <f t="shared" si="89"/>
        <v>-0.22714323</v>
      </c>
      <c r="S390" s="66">
        <f t="shared" si="90"/>
        <v>-1</v>
      </c>
      <c r="T390" s="67" t="s">
        <v>836</v>
      </c>
      <c r="U390" s="6"/>
      <c r="V390" s="68"/>
      <c r="X390" s="54"/>
      <c r="Y390" s="54"/>
      <c r="Z390" s="54"/>
      <c r="AA390" s="5"/>
      <c r="AB390" s="55"/>
      <c r="AD390" s="56"/>
      <c r="AE390" s="56"/>
    </row>
    <row r="391" spans="1:31" ht="31.5" x14ac:dyDescent="0.25">
      <c r="A391" s="93" t="s">
        <v>471</v>
      </c>
      <c r="B391" s="94" t="s">
        <v>902</v>
      </c>
      <c r="C391" s="95" t="s">
        <v>903</v>
      </c>
      <c r="D391" s="86">
        <v>0.35536590000000001</v>
      </c>
      <c r="E391" s="86">
        <v>0</v>
      </c>
      <c r="F391" s="86">
        <f t="shared" si="86"/>
        <v>0.35536590000000001</v>
      </c>
      <c r="G391" s="86">
        <f t="shared" si="87"/>
        <v>0.35536590000000001</v>
      </c>
      <c r="H391" s="64">
        <f t="shared" si="87"/>
        <v>0.33905000000000002</v>
      </c>
      <c r="I391" s="86">
        <v>0</v>
      </c>
      <c r="J391" s="86">
        <v>0</v>
      </c>
      <c r="K391" s="86">
        <v>0</v>
      </c>
      <c r="L391" s="86">
        <v>0</v>
      </c>
      <c r="M391" s="86">
        <v>0</v>
      </c>
      <c r="N391" s="86">
        <v>0</v>
      </c>
      <c r="O391" s="86">
        <v>0.35536590000000001</v>
      </c>
      <c r="P391" s="86">
        <v>0.33905000000000002</v>
      </c>
      <c r="Q391" s="86">
        <f t="shared" si="88"/>
        <v>1.6315899999999994E-2</v>
      </c>
      <c r="R391" s="64">
        <f t="shared" si="89"/>
        <v>-1.6315899999999994E-2</v>
      </c>
      <c r="S391" s="66">
        <f t="shared" si="90"/>
        <v>-4.5912959009291529E-2</v>
      </c>
      <c r="T391" s="67" t="s">
        <v>32</v>
      </c>
      <c r="U391" s="6"/>
      <c r="V391" s="68"/>
      <c r="W391" s="6"/>
      <c r="X391" s="54"/>
      <c r="Y391" s="54"/>
      <c r="Z391" s="54"/>
      <c r="AA391" s="5"/>
      <c r="AB391" s="55"/>
      <c r="AD391" s="56"/>
      <c r="AE391" s="56"/>
    </row>
    <row r="392" spans="1:31" ht="31.5" x14ac:dyDescent="0.25">
      <c r="A392" s="93" t="s">
        <v>471</v>
      </c>
      <c r="B392" s="94" t="s">
        <v>904</v>
      </c>
      <c r="C392" s="95" t="s">
        <v>905</v>
      </c>
      <c r="D392" s="86">
        <v>0.15170591</v>
      </c>
      <c r="E392" s="86">
        <v>0</v>
      </c>
      <c r="F392" s="86">
        <f t="shared" si="86"/>
        <v>0.15170591</v>
      </c>
      <c r="G392" s="86">
        <f t="shared" si="87"/>
        <v>0.15170591</v>
      </c>
      <c r="H392" s="64">
        <f t="shared" si="87"/>
        <v>0.14599999999999999</v>
      </c>
      <c r="I392" s="86">
        <v>0.15170591</v>
      </c>
      <c r="J392" s="86">
        <v>0</v>
      </c>
      <c r="K392" s="86">
        <v>0</v>
      </c>
      <c r="L392" s="86">
        <v>0</v>
      </c>
      <c r="M392" s="86">
        <v>0</v>
      </c>
      <c r="N392" s="86">
        <v>0</v>
      </c>
      <c r="O392" s="86">
        <v>0</v>
      </c>
      <c r="P392" s="86">
        <v>0.14599999999999999</v>
      </c>
      <c r="Q392" s="86">
        <f t="shared" si="88"/>
        <v>5.7059100000000085E-3</v>
      </c>
      <c r="R392" s="64">
        <f t="shared" si="89"/>
        <v>-5.7059100000000085E-3</v>
      </c>
      <c r="S392" s="66">
        <f t="shared" si="90"/>
        <v>-3.7611652703576338E-2</v>
      </c>
      <c r="T392" s="67" t="s">
        <v>32</v>
      </c>
      <c r="U392" s="6"/>
      <c r="V392" s="68"/>
      <c r="X392" s="54"/>
      <c r="Y392" s="54"/>
      <c r="Z392" s="54"/>
      <c r="AA392" s="5"/>
      <c r="AB392" s="55"/>
      <c r="AD392" s="56"/>
      <c r="AE392" s="56"/>
    </row>
    <row r="393" spans="1:31" ht="31.5" x14ac:dyDescent="0.25">
      <c r="A393" s="93" t="s">
        <v>471</v>
      </c>
      <c r="B393" s="94" t="s">
        <v>906</v>
      </c>
      <c r="C393" s="95" t="s">
        <v>907</v>
      </c>
      <c r="D393" s="86">
        <v>0.14858867000000001</v>
      </c>
      <c r="E393" s="86">
        <v>0</v>
      </c>
      <c r="F393" s="86">
        <f t="shared" si="86"/>
        <v>0.14858867000000001</v>
      </c>
      <c r="G393" s="86">
        <f t="shared" si="87"/>
        <v>0.14858866665500001</v>
      </c>
      <c r="H393" s="64">
        <f t="shared" si="87"/>
        <v>0.10199999999999999</v>
      </c>
      <c r="I393" s="86">
        <v>0</v>
      </c>
      <c r="J393" s="86">
        <v>0</v>
      </c>
      <c r="K393" s="86">
        <v>0.14858866665500001</v>
      </c>
      <c r="L393" s="86">
        <v>0</v>
      </c>
      <c r="M393" s="86">
        <v>0</v>
      </c>
      <c r="N393" s="86">
        <v>0</v>
      </c>
      <c r="O393" s="86">
        <v>0</v>
      </c>
      <c r="P393" s="86">
        <v>0.10199999999999999</v>
      </c>
      <c r="Q393" s="86">
        <f t="shared" si="88"/>
        <v>4.6588670000000013E-2</v>
      </c>
      <c r="R393" s="64">
        <f t="shared" si="89"/>
        <v>-4.6588666655000013E-2</v>
      </c>
      <c r="S393" s="66">
        <f t="shared" si="90"/>
        <v>-0.31354118523165514</v>
      </c>
      <c r="T393" s="67" t="s">
        <v>528</v>
      </c>
      <c r="U393" s="6"/>
      <c r="V393" s="68"/>
      <c r="X393" s="54"/>
      <c r="Y393" s="54"/>
      <c r="Z393" s="54"/>
      <c r="AA393" s="5"/>
      <c r="AB393" s="55"/>
      <c r="AD393" s="56"/>
      <c r="AE393" s="56"/>
    </row>
    <row r="394" spans="1:31" ht="63" x14ac:dyDescent="0.25">
      <c r="A394" s="93" t="s">
        <v>471</v>
      </c>
      <c r="B394" s="94" t="s">
        <v>908</v>
      </c>
      <c r="C394" s="95" t="s">
        <v>909</v>
      </c>
      <c r="D394" s="86">
        <v>0.33042793999999998</v>
      </c>
      <c r="E394" s="86">
        <v>0</v>
      </c>
      <c r="F394" s="86">
        <f t="shared" si="86"/>
        <v>0.33042793999999998</v>
      </c>
      <c r="G394" s="86">
        <f t="shared" si="87"/>
        <v>0.33042794402999986</v>
      </c>
      <c r="H394" s="64">
        <f t="shared" si="87"/>
        <v>0</v>
      </c>
      <c r="I394" s="86">
        <v>0.33042794402999986</v>
      </c>
      <c r="J394" s="86">
        <v>0</v>
      </c>
      <c r="K394" s="86">
        <v>0</v>
      </c>
      <c r="L394" s="86">
        <v>0</v>
      </c>
      <c r="M394" s="86">
        <v>0</v>
      </c>
      <c r="N394" s="86">
        <v>0</v>
      </c>
      <c r="O394" s="86">
        <v>0</v>
      </c>
      <c r="P394" s="86">
        <v>0</v>
      </c>
      <c r="Q394" s="86">
        <f t="shared" si="88"/>
        <v>0.33042793999999998</v>
      </c>
      <c r="R394" s="64">
        <f t="shared" si="89"/>
        <v>-0.33042794402999986</v>
      </c>
      <c r="S394" s="66">
        <f t="shared" si="90"/>
        <v>-1</v>
      </c>
      <c r="T394" s="67" t="s">
        <v>839</v>
      </c>
      <c r="U394" s="6"/>
      <c r="V394" s="68"/>
      <c r="X394" s="54"/>
      <c r="Y394" s="54"/>
      <c r="Z394" s="54"/>
      <c r="AA394" s="5"/>
      <c r="AB394" s="55"/>
      <c r="AD394" s="56"/>
      <c r="AE394" s="56"/>
    </row>
    <row r="395" spans="1:31" ht="31.5" x14ac:dyDescent="0.25">
      <c r="A395" s="93" t="s">
        <v>471</v>
      </c>
      <c r="B395" s="94" t="s">
        <v>910</v>
      </c>
      <c r="C395" s="95" t="s">
        <v>911</v>
      </c>
      <c r="D395" s="86">
        <v>0.28055203000000001</v>
      </c>
      <c r="E395" s="86">
        <v>0</v>
      </c>
      <c r="F395" s="86">
        <f t="shared" si="86"/>
        <v>0.28055203000000001</v>
      </c>
      <c r="G395" s="86">
        <f t="shared" si="87"/>
        <v>0.28055203000000001</v>
      </c>
      <c r="H395" s="64">
        <f t="shared" si="87"/>
        <v>0.22600000000000001</v>
      </c>
      <c r="I395" s="86">
        <v>0</v>
      </c>
      <c r="J395" s="86">
        <v>0</v>
      </c>
      <c r="K395" s="86">
        <v>0.28055203000000001</v>
      </c>
      <c r="L395" s="86">
        <v>0</v>
      </c>
      <c r="M395" s="86">
        <v>0</v>
      </c>
      <c r="N395" s="86">
        <v>0</v>
      </c>
      <c r="O395" s="86">
        <v>0</v>
      </c>
      <c r="P395" s="86">
        <v>0.22600000000000001</v>
      </c>
      <c r="Q395" s="86">
        <f t="shared" si="88"/>
        <v>5.4552030000000001E-2</v>
      </c>
      <c r="R395" s="64">
        <f t="shared" si="89"/>
        <v>-5.4552030000000001E-2</v>
      </c>
      <c r="S395" s="66">
        <f t="shared" si="90"/>
        <v>-0.19444532267330233</v>
      </c>
      <c r="T395" s="67" t="s">
        <v>528</v>
      </c>
      <c r="U395" s="6"/>
      <c r="V395" s="68"/>
      <c r="X395" s="54"/>
      <c r="Y395" s="54"/>
      <c r="Z395" s="54"/>
      <c r="AA395" s="5"/>
      <c r="AB395" s="55"/>
      <c r="AD395" s="56"/>
      <c r="AE395" s="56"/>
    </row>
    <row r="396" spans="1:31" ht="47.25" x14ac:dyDescent="0.25">
      <c r="A396" s="93" t="s">
        <v>471</v>
      </c>
      <c r="B396" s="94" t="s">
        <v>912</v>
      </c>
      <c r="C396" s="95" t="s">
        <v>913</v>
      </c>
      <c r="D396" s="86">
        <v>0.43163448399999998</v>
      </c>
      <c r="E396" s="86">
        <v>0</v>
      </c>
      <c r="F396" s="86">
        <f t="shared" si="86"/>
        <v>0.43163448399999998</v>
      </c>
      <c r="G396" s="86">
        <f t="shared" si="87"/>
        <v>0.43163448400000004</v>
      </c>
      <c r="H396" s="64">
        <f t="shared" si="87"/>
        <v>0</v>
      </c>
      <c r="I396" s="86">
        <v>8.9776643999999989E-2</v>
      </c>
      <c r="J396" s="86">
        <v>0</v>
      </c>
      <c r="K396" s="86">
        <v>0</v>
      </c>
      <c r="L396" s="86">
        <v>0</v>
      </c>
      <c r="M396" s="86">
        <v>0.34185784000000002</v>
      </c>
      <c r="N396" s="86">
        <v>0</v>
      </c>
      <c r="O396" s="86">
        <v>0</v>
      </c>
      <c r="P396" s="86">
        <v>0</v>
      </c>
      <c r="Q396" s="86">
        <f t="shared" si="88"/>
        <v>0.43163448399999998</v>
      </c>
      <c r="R396" s="64">
        <f t="shared" si="89"/>
        <v>-0.43163448400000004</v>
      </c>
      <c r="S396" s="66">
        <f t="shared" si="90"/>
        <v>-1</v>
      </c>
      <c r="T396" s="67" t="s">
        <v>836</v>
      </c>
      <c r="U396" s="6"/>
      <c r="V396" s="68"/>
      <c r="X396" s="54"/>
      <c r="Y396" s="54"/>
      <c r="Z396" s="54"/>
      <c r="AA396" s="5"/>
      <c r="AB396" s="55"/>
      <c r="AD396" s="56"/>
      <c r="AE396" s="56"/>
    </row>
    <row r="397" spans="1:31" ht="31.5" x14ac:dyDescent="0.25">
      <c r="A397" s="93" t="s">
        <v>471</v>
      </c>
      <c r="B397" s="94" t="s">
        <v>914</v>
      </c>
      <c r="C397" s="95" t="s">
        <v>915</v>
      </c>
      <c r="D397" s="86">
        <v>0.35536590000000001</v>
      </c>
      <c r="E397" s="86">
        <v>0</v>
      </c>
      <c r="F397" s="86">
        <f t="shared" si="86"/>
        <v>0.35536590000000001</v>
      </c>
      <c r="G397" s="86">
        <f t="shared" si="87"/>
        <v>0.35536590000000001</v>
      </c>
      <c r="H397" s="64">
        <f t="shared" si="87"/>
        <v>0.37905</v>
      </c>
      <c r="I397" s="86">
        <v>0</v>
      </c>
      <c r="J397" s="86">
        <v>0</v>
      </c>
      <c r="K397" s="86">
        <v>0</v>
      </c>
      <c r="L397" s="86">
        <v>0</v>
      </c>
      <c r="M397" s="86">
        <v>0</v>
      </c>
      <c r="N397" s="86">
        <v>0</v>
      </c>
      <c r="O397" s="86">
        <v>0.35536590000000001</v>
      </c>
      <c r="P397" s="86">
        <v>0.37905</v>
      </c>
      <c r="Q397" s="86">
        <f t="shared" si="88"/>
        <v>-2.3684099999999986E-2</v>
      </c>
      <c r="R397" s="64">
        <f t="shared" si="89"/>
        <v>2.3684099999999986E-2</v>
      </c>
      <c r="S397" s="66">
        <f t="shared" si="90"/>
        <v>6.6647081219666782E-2</v>
      </c>
      <c r="T397" s="67" t="s">
        <v>528</v>
      </c>
      <c r="U397" s="6"/>
      <c r="V397" s="68"/>
      <c r="W397" s="6"/>
      <c r="X397" s="54"/>
      <c r="Y397" s="54"/>
      <c r="Z397" s="54"/>
      <c r="AA397" s="5"/>
      <c r="AB397" s="55"/>
      <c r="AD397" s="56"/>
      <c r="AE397" s="56"/>
    </row>
    <row r="398" spans="1:31" ht="31.5" x14ac:dyDescent="0.25">
      <c r="A398" s="93" t="s">
        <v>471</v>
      </c>
      <c r="B398" s="94" t="s">
        <v>916</v>
      </c>
      <c r="C398" s="95" t="s">
        <v>917</v>
      </c>
      <c r="D398" s="86">
        <v>0.28782560000000001</v>
      </c>
      <c r="E398" s="86">
        <v>0</v>
      </c>
      <c r="F398" s="86">
        <f t="shared" si="86"/>
        <v>0.28782560000000001</v>
      </c>
      <c r="G398" s="86">
        <f t="shared" si="87"/>
        <v>0.28782560000000001</v>
      </c>
      <c r="H398" s="64">
        <f t="shared" si="87"/>
        <v>0.27700000000000002</v>
      </c>
      <c r="I398" s="86">
        <v>0.28782560000000001</v>
      </c>
      <c r="J398" s="86">
        <v>0</v>
      </c>
      <c r="K398" s="86">
        <v>0</v>
      </c>
      <c r="L398" s="86">
        <v>0</v>
      </c>
      <c r="M398" s="86">
        <v>0</v>
      </c>
      <c r="N398" s="86">
        <v>0</v>
      </c>
      <c r="O398" s="86">
        <v>0</v>
      </c>
      <c r="P398" s="86">
        <v>0.27700000000000002</v>
      </c>
      <c r="Q398" s="86">
        <f t="shared" si="88"/>
        <v>1.0825599999999991E-2</v>
      </c>
      <c r="R398" s="64">
        <f t="shared" si="89"/>
        <v>-1.0825599999999991E-2</v>
      </c>
      <c r="S398" s="66">
        <f t="shared" si="90"/>
        <v>-3.7611664841487313E-2</v>
      </c>
      <c r="T398" s="67" t="s">
        <v>528</v>
      </c>
      <c r="U398" s="6"/>
      <c r="V398" s="68"/>
      <c r="X398" s="54"/>
      <c r="Y398" s="54"/>
      <c r="Z398" s="54"/>
      <c r="AA398" s="5"/>
      <c r="AB398" s="55"/>
      <c r="AD398" s="56"/>
      <c r="AE398" s="56"/>
    </row>
    <row r="399" spans="1:31" ht="63" x14ac:dyDescent="0.25">
      <c r="A399" s="93" t="s">
        <v>471</v>
      </c>
      <c r="B399" s="94" t="s">
        <v>918</v>
      </c>
      <c r="C399" s="95" t="s">
        <v>919</v>
      </c>
      <c r="D399" s="86">
        <v>0.62656619999999996</v>
      </c>
      <c r="E399" s="86">
        <v>0</v>
      </c>
      <c r="F399" s="86">
        <f t="shared" si="86"/>
        <v>0.62656619999999996</v>
      </c>
      <c r="G399" s="86">
        <f t="shared" si="87"/>
        <v>0.62656619999999996</v>
      </c>
      <c r="H399" s="64">
        <f t="shared" si="87"/>
        <v>0</v>
      </c>
      <c r="I399" s="86">
        <v>0.62656619999999996</v>
      </c>
      <c r="J399" s="86">
        <v>0</v>
      </c>
      <c r="K399" s="86">
        <v>0</v>
      </c>
      <c r="L399" s="86">
        <v>0</v>
      </c>
      <c r="M399" s="86">
        <v>0</v>
      </c>
      <c r="N399" s="86">
        <v>0</v>
      </c>
      <c r="O399" s="86">
        <v>0</v>
      </c>
      <c r="P399" s="86">
        <v>0</v>
      </c>
      <c r="Q399" s="86">
        <f t="shared" si="88"/>
        <v>0.62656619999999996</v>
      </c>
      <c r="R399" s="64">
        <f t="shared" si="89"/>
        <v>-0.62656619999999996</v>
      </c>
      <c r="S399" s="66">
        <f t="shared" si="90"/>
        <v>-1</v>
      </c>
      <c r="T399" s="67" t="s">
        <v>839</v>
      </c>
      <c r="U399" s="6"/>
      <c r="V399" s="68"/>
      <c r="X399" s="54"/>
      <c r="Y399" s="54"/>
      <c r="Z399" s="54"/>
      <c r="AA399" s="5"/>
      <c r="AB399" s="55"/>
      <c r="AD399" s="56"/>
      <c r="AE399" s="56"/>
    </row>
    <row r="400" spans="1:31" ht="31.5" x14ac:dyDescent="0.25">
      <c r="A400" s="93" t="s">
        <v>471</v>
      </c>
      <c r="B400" s="94" t="s">
        <v>920</v>
      </c>
      <c r="C400" s="95" t="s">
        <v>921</v>
      </c>
      <c r="D400" s="86">
        <v>0.24522325</v>
      </c>
      <c r="E400" s="86">
        <v>0</v>
      </c>
      <c r="F400" s="86">
        <f t="shared" ref="F400:F415" si="91">D400-E400</f>
        <v>0.24522325</v>
      </c>
      <c r="G400" s="86">
        <f t="shared" ref="G400:H425" si="92">I400+K400+M400+O400</f>
        <v>0.24522325</v>
      </c>
      <c r="H400" s="64">
        <f t="shared" si="92"/>
        <v>0.129</v>
      </c>
      <c r="I400" s="86">
        <v>0</v>
      </c>
      <c r="J400" s="86">
        <v>0</v>
      </c>
      <c r="K400" s="86">
        <v>0.24522325</v>
      </c>
      <c r="L400" s="86">
        <v>0</v>
      </c>
      <c r="M400" s="86">
        <v>0</v>
      </c>
      <c r="N400" s="86">
        <v>0</v>
      </c>
      <c r="O400" s="86">
        <v>0</v>
      </c>
      <c r="P400" s="86">
        <v>0.129</v>
      </c>
      <c r="Q400" s="86">
        <f t="shared" ref="Q400:Q415" si="93">F400-H400</f>
        <v>0.11622325</v>
      </c>
      <c r="R400" s="64">
        <f t="shared" si="89"/>
        <v>-0.11622325</v>
      </c>
      <c r="S400" s="66">
        <f t="shared" si="90"/>
        <v>-0.47394873854742564</v>
      </c>
      <c r="T400" s="67" t="s">
        <v>32</v>
      </c>
      <c r="U400" s="6"/>
      <c r="V400" s="68"/>
      <c r="X400" s="54"/>
      <c r="Y400" s="54"/>
      <c r="Z400" s="96"/>
      <c r="AA400" s="5"/>
      <c r="AB400" s="55"/>
      <c r="AD400" s="56"/>
      <c r="AE400" s="56"/>
    </row>
    <row r="401" spans="1:31" ht="31.5" x14ac:dyDescent="0.25">
      <c r="A401" s="93" t="s">
        <v>471</v>
      </c>
      <c r="B401" s="94" t="s">
        <v>922</v>
      </c>
      <c r="C401" s="95" t="s">
        <v>923</v>
      </c>
      <c r="D401" s="86">
        <v>0.37677097799999998</v>
      </c>
      <c r="E401" s="86">
        <v>0</v>
      </c>
      <c r="F401" s="86">
        <f t="shared" si="91"/>
        <v>0.37677097799999998</v>
      </c>
      <c r="G401" s="86">
        <f t="shared" si="92"/>
        <v>0.37677097799999992</v>
      </c>
      <c r="H401" s="64">
        <f t="shared" si="92"/>
        <v>0</v>
      </c>
      <c r="I401" s="86">
        <v>7.8554568000000005E-2</v>
      </c>
      <c r="J401" s="86">
        <v>0</v>
      </c>
      <c r="K401" s="86">
        <v>0</v>
      </c>
      <c r="L401" s="86">
        <v>0</v>
      </c>
      <c r="M401" s="86">
        <v>0.29821640999999993</v>
      </c>
      <c r="N401" s="86">
        <v>0</v>
      </c>
      <c r="O401" s="86">
        <v>0</v>
      </c>
      <c r="P401" s="86">
        <v>0</v>
      </c>
      <c r="Q401" s="86">
        <f t="shared" si="93"/>
        <v>0.37677097799999998</v>
      </c>
      <c r="R401" s="64">
        <f t="shared" si="89"/>
        <v>-0.37677097799999992</v>
      </c>
      <c r="S401" s="66">
        <f t="shared" si="90"/>
        <v>-1</v>
      </c>
      <c r="T401" s="67" t="s">
        <v>924</v>
      </c>
      <c r="U401" s="6"/>
      <c r="V401" s="68"/>
      <c r="X401" s="54"/>
      <c r="Y401" s="54"/>
      <c r="Z401" s="96"/>
      <c r="AA401" s="5"/>
      <c r="AB401" s="55"/>
      <c r="AD401" s="56"/>
      <c r="AE401" s="56"/>
    </row>
    <row r="402" spans="1:31" ht="31.5" x14ac:dyDescent="0.25">
      <c r="A402" s="93" t="s">
        <v>471</v>
      </c>
      <c r="B402" s="94" t="s">
        <v>925</v>
      </c>
      <c r="C402" s="95" t="s">
        <v>926</v>
      </c>
      <c r="D402" s="86">
        <v>0.14547141999999999</v>
      </c>
      <c r="E402" s="86">
        <v>0</v>
      </c>
      <c r="F402" s="86">
        <f t="shared" si="91"/>
        <v>0.14547141999999999</v>
      </c>
      <c r="G402" s="86">
        <f t="shared" si="92"/>
        <v>0.14547141999999999</v>
      </c>
      <c r="H402" s="64">
        <f t="shared" si="92"/>
        <v>0.13202</v>
      </c>
      <c r="I402" s="86">
        <v>0</v>
      </c>
      <c r="J402" s="86">
        <v>0</v>
      </c>
      <c r="K402" s="86">
        <v>0</v>
      </c>
      <c r="L402" s="86">
        <v>0</v>
      </c>
      <c r="M402" s="86">
        <v>0.14547141999999999</v>
      </c>
      <c r="N402" s="86">
        <v>0</v>
      </c>
      <c r="O402" s="86">
        <v>0</v>
      </c>
      <c r="P402" s="86">
        <v>0.13202</v>
      </c>
      <c r="Q402" s="86">
        <f t="shared" si="93"/>
        <v>1.3451419999999992E-2</v>
      </c>
      <c r="R402" s="64">
        <f t="shared" si="89"/>
        <v>-1.3451419999999992E-2</v>
      </c>
      <c r="S402" s="66">
        <f t="shared" si="90"/>
        <v>-9.2467785081083234E-2</v>
      </c>
      <c r="T402" s="67" t="s">
        <v>32</v>
      </c>
      <c r="U402" s="6"/>
      <c r="V402" s="68"/>
      <c r="X402" s="54"/>
      <c r="Y402" s="54"/>
      <c r="Z402" s="96"/>
      <c r="AA402" s="5"/>
      <c r="AB402" s="55"/>
      <c r="AD402" s="56"/>
      <c r="AE402" s="56"/>
    </row>
    <row r="403" spans="1:31" ht="31.5" x14ac:dyDescent="0.25">
      <c r="A403" s="93" t="s">
        <v>471</v>
      </c>
      <c r="B403" s="94" t="s">
        <v>927</v>
      </c>
      <c r="C403" s="95" t="s">
        <v>928</v>
      </c>
      <c r="D403" s="86">
        <v>0.25145773999999999</v>
      </c>
      <c r="E403" s="86">
        <v>0</v>
      </c>
      <c r="F403" s="86">
        <f t="shared" si="91"/>
        <v>0.25145773999999999</v>
      </c>
      <c r="G403" s="86">
        <f t="shared" si="92"/>
        <v>0.25145773999999999</v>
      </c>
      <c r="H403" s="64">
        <f t="shared" si="92"/>
        <v>0.24199999999999999</v>
      </c>
      <c r="I403" s="86">
        <v>0.25145773999999999</v>
      </c>
      <c r="J403" s="86">
        <v>0</v>
      </c>
      <c r="K403" s="86">
        <v>0</v>
      </c>
      <c r="L403" s="86">
        <v>0</v>
      </c>
      <c r="M403" s="86">
        <v>0</v>
      </c>
      <c r="N403" s="86">
        <v>0</v>
      </c>
      <c r="O403" s="86">
        <v>0</v>
      </c>
      <c r="P403" s="86">
        <v>0.24199999999999999</v>
      </c>
      <c r="Q403" s="86">
        <f t="shared" si="93"/>
        <v>9.4577399999999923E-3</v>
      </c>
      <c r="R403" s="64">
        <f t="shared" si="89"/>
        <v>-9.4577399999999923E-3</v>
      </c>
      <c r="S403" s="66">
        <f t="shared" si="90"/>
        <v>-3.7611647985064979E-2</v>
      </c>
      <c r="T403" s="67" t="s">
        <v>32</v>
      </c>
      <c r="U403" s="6"/>
      <c r="V403" s="68"/>
      <c r="X403" s="54"/>
      <c r="Y403" s="54"/>
      <c r="Z403" s="96"/>
      <c r="AA403" s="5"/>
      <c r="AB403" s="55"/>
      <c r="AD403" s="56"/>
      <c r="AE403" s="56"/>
    </row>
    <row r="404" spans="1:31" x14ac:dyDescent="0.25">
      <c r="A404" s="93" t="s">
        <v>471</v>
      </c>
      <c r="B404" s="94" t="s">
        <v>929</v>
      </c>
      <c r="C404" s="95" t="s">
        <v>930</v>
      </c>
      <c r="D404" s="86">
        <v>0.55071323999999999</v>
      </c>
      <c r="E404" s="86">
        <v>0</v>
      </c>
      <c r="F404" s="86">
        <f t="shared" si="91"/>
        <v>0.55071323999999999</v>
      </c>
      <c r="G404" s="86">
        <f t="shared" si="92"/>
        <v>0.55071323999999999</v>
      </c>
      <c r="H404" s="64">
        <f t="shared" si="92"/>
        <v>0</v>
      </c>
      <c r="I404" s="86">
        <v>0</v>
      </c>
      <c r="J404" s="86">
        <v>0</v>
      </c>
      <c r="K404" s="86">
        <v>0.55071323999999999</v>
      </c>
      <c r="L404" s="86">
        <v>0</v>
      </c>
      <c r="M404" s="86">
        <v>0</v>
      </c>
      <c r="N404" s="86">
        <v>0</v>
      </c>
      <c r="O404" s="86">
        <v>0</v>
      </c>
      <c r="P404" s="86">
        <v>0</v>
      </c>
      <c r="Q404" s="86">
        <f t="shared" si="93"/>
        <v>0.55071323999999999</v>
      </c>
      <c r="R404" s="64">
        <f t="shared" si="89"/>
        <v>-0.55071323999999999</v>
      </c>
      <c r="S404" s="66">
        <f t="shared" si="90"/>
        <v>-1</v>
      </c>
      <c r="T404" s="67" t="s">
        <v>924</v>
      </c>
      <c r="U404" s="6"/>
      <c r="V404" s="68"/>
      <c r="X404" s="54"/>
      <c r="Y404" s="54"/>
      <c r="Z404" s="96"/>
      <c r="AA404" s="5"/>
      <c r="AB404" s="55"/>
      <c r="AD404" s="56"/>
      <c r="AE404" s="56"/>
    </row>
    <row r="405" spans="1:31" ht="31.5" x14ac:dyDescent="0.25">
      <c r="A405" s="93" t="s">
        <v>471</v>
      </c>
      <c r="B405" s="94" t="s">
        <v>931</v>
      </c>
      <c r="C405" s="95" t="s">
        <v>932</v>
      </c>
      <c r="D405" s="86">
        <v>0.19326918000000001</v>
      </c>
      <c r="E405" s="86">
        <v>0</v>
      </c>
      <c r="F405" s="86">
        <f t="shared" si="91"/>
        <v>0.19326918000000001</v>
      </c>
      <c r="G405" s="86">
        <f t="shared" si="92"/>
        <v>0.19326918000000001</v>
      </c>
      <c r="H405" s="64">
        <f t="shared" si="92"/>
        <v>0.10199999999999999</v>
      </c>
      <c r="I405" s="86">
        <v>0</v>
      </c>
      <c r="J405" s="86">
        <v>0</v>
      </c>
      <c r="K405" s="86">
        <v>0.19326918000000001</v>
      </c>
      <c r="L405" s="86">
        <v>0</v>
      </c>
      <c r="M405" s="86">
        <v>0</v>
      </c>
      <c r="N405" s="86">
        <v>0</v>
      </c>
      <c r="O405" s="86">
        <v>0</v>
      </c>
      <c r="P405" s="86">
        <v>0.10199999999999999</v>
      </c>
      <c r="Q405" s="86">
        <f t="shared" si="93"/>
        <v>9.1269180000000019E-2</v>
      </c>
      <c r="R405" s="64">
        <f t="shared" si="89"/>
        <v>-9.1269180000000019E-2</v>
      </c>
      <c r="S405" s="66">
        <f t="shared" si="90"/>
        <v>-0.47223866733433656</v>
      </c>
      <c r="T405" s="67" t="s">
        <v>924</v>
      </c>
      <c r="U405" s="6"/>
      <c r="V405" s="68"/>
      <c r="X405" s="54"/>
      <c r="Y405" s="54"/>
      <c r="Z405" s="96"/>
      <c r="AA405" s="5"/>
      <c r="AB405" s="55"/>
      <c r="AD405" s="56"/>
      <c r="AE405" s="56"/>
    </row>
    <row r="406" spans="1:31" ht="31.5" x14ac:dyDescent="0.25">
      <c r="A406" s="93" t="s">
        <v>471</v>
      </c>
      <c r="B406" s="94" t="s">
        <v>933</v>
      </c>
      <c r="C406" s="95" t="s">
        <v>934</v>
      </c>
      <c r="D406" s="86">
        <v>0.19846458</v>
      </c>
      <c r="E406" s="86">
        <v>0</v>
      </c>
      <c r="F406" s="86">
        <f t="shared" si="91"/>
        <v>0.19846458</v>
      </c>
      <c r="G406" s="86">
        <f t="shared" si="92"/>
        <v>0.19846458</v>
      </c>
      <c r="H406" s="64">
        <f t="shared" si="92"/>
        <v>0.191</v>
      </c>
      <c r="I406" s="86">
        <v>0.19846458</v>
      </c>
      <c r="J406" s="86">
        <v>0</v>
      </c>
      <c r="K406" s="86">
        <v>0</v>
      </c>
      <c r="L406" s="86">
        <v>0</v>
      </c>
      <c r="M406" s="86">
        <v>0</v>
      </c>
      <c r="N406" s="86">
        <v>0</v>
      </c>
      <c r="O406" s="86">
        <v>0</v>
      </c>
      <c r="P406" s="86">
        <v>0.191</v>
      </c>
      <c r="Q406" s="86">
        <f t="shared" si="93"/>
        <v>7.4645799999999984E-3</v>
      </c>
      <c r="R406" s="64">
        <f t="shared" si="89"/>
        <v>-7.4645799999999984E-3</v>
      </c>
      <c r="S406" s="66">
        <f t="shared" si="90"/>
        <v>-3.7611648385822795E-2</v>
      </c>
      <c r="T406" s="67" t="s">
        <v>32</v>
      </c>
      <c r="U406" s="6"/>
      <c r="V406" s="68"/>
      <c r="X406" s="54"/>
      <c r="Y406" s="54"/>
      <c r="Z406" s="96"/>
      <c r="AA406" s="5"/>
      <c r="AB406" s="55"/>
      <c r="AD406" s="56"/>
      <c r="AE406" s="56"/>
    </row>
    <row r="407" spans="1:31" ht="31.5" x14ac:dyDescent="0.25">
      <c r="A407" s="93" t="s">
        <v>471</v>
      </c>
      <c r="B407" s="94" t="s">
        <v>935</v>
      </c>
      <c r="C407" s="95" t="s">
        <v>936</v>
      </c>
      <c r="D407" s="86">
        <v>0.29717733599999996</v>
      </c>
      <c r="E407" s="86">
        <v>0</v>
      </c>
      <c r="F407" s="86">
        <f t="shared" si="91"/>
        <v>0.29717733599999996</v>
      </c>
      <c r="G407" s="86">
        <f t="shared" si="92"/>
        <v>0.29717733599999996</v>
      </c>
      <c r="H407" s="64">
        <f t="shared" si="92"/>
        <v>0</v>
      </c>
      <c r="I407" s="86">
        <v>6.234489599999999E-2</v>
      </c>
      <c r="J407" s="86">
        <v>0</v>
      </c>
      <c r="K407" s="86">
        <v>0</v>
      </c>
      <c r="L407" s="86">
        <v>0</v>
      </c>
      <c r="M407" s="86">
        <v>0.23483243999999998</v>
      </c>
      <c r="N407" s="86">
        <v>0</v>
      </c>
      <c r="O407" s="86">
        <v>0</v>
      </c>
      <c r="P407" s="86">
        <v>0</v>
      </c>
      <c r="Q407" s="86">
        <f t="shared" si="93"/>
        <v>0.29717733599999996</v>
      </c>
      <c r="R407" s="64">
        <f t="shared" si="89"/>
        <v>-0.29717733599999996</v>
      </c>
      <c r="S407" s="66">
        <f t="shared" si="90"/>
        <v>-1</v>
      </c>
      <c r="T407" s="67" t="s">
        <v>937</v>
      </c>
      <c r="U407" s="6"/>
      <c r="V407" s="68"/>
      <c r="X407" s="54"/>
      <c r="Y407" s="54"/>
      <c r="Z407" s="96"/>
      <c r="AA407" s="5"/>
      <c r="AB407" s="55"/>
      <c r="AD407" s="56"/>
      <c r="AE407" s="56"/>
    </row>
    <row r="408" spans="1:31" x14ac:dyDescent="0.25">
      <c r="A408" s="93" t="s">
        <v>471</v>
      </c>
      <c r="B408" s="94" t="s">
        <v>938</v>
      </c>
      <c r="C408" s="95" t="s">
        <v>939</v>
      </c>
      <c r="D408" s="86">
        <v>0.43121885732999998</v>
      </c>
      <c r="E408" s="86">
        <v>0</v>
      </c>
      <c r="F408" s="86">
        <f t="shared" si="91"/>
        <v>0.43121885732999998</v>
      </c>
      <c r="G408" s="86">
        <f t="shared" si="92"/>
        <v>0.43121885777500002</v>
      </c>
      <c r="H408" s="64">
        <f t="shared" si="92"/>
        <v>0</v>
      </c>
      <c r="I408" s="86">
        <v>0.43121885777500002</v>
      </c>
      <c r="J408" s="86">
        <v>0</v>
      </c>
      <c r="K408" s="86">
        <v>0</v>
      </c>
      <c r="L408" s="86">
        <v>0</v>
      </c>
      <c r="M408" s="86">
        <v>0</v>
      </c>
      <c r="N408" s="86">
        <v>0</v>
      </c>
      <c r="O408" s="86">
        <v>0</v>
      </c>
      <c r="P408" s="86">
        <v>0</v>
      </c>
      <c r="Q408" s="86">
        <f t="shared" si="93"/>
        <v>0.43121885732999998</v>
      </c>
      <c r="R408" s="64">
        <f t="shared" si="89"/>
        <v>-0.43121885777500002</v>
      </c>
      <c r="S408" s="66">
        <f t="shared" si="90"/>
        <v>-1</v>
      </c>
      <c r="T408" s="67" t="s">
        <v>937</v>
      </c>
      <c r="U408" s="6"/>
      <c r="V408" s="68"/>
      <c r="X408" s="54"/>
      <c r="Y408" s="54"/>
      <c r="Z408" s="96"/>
      <c r="AA408" s="5"/>
      <c r="AB408" s="55"/>
      <c r="AD408" s="56"/>
      <c r="AE408" s="56"/>
    </row>
    <row r="409" spans="1:31" ht="31.5" x14ac:dyDescent="0.25">
      <c r="A409" s="93" t="s">
        <v>471</v>
      </c>
      <c r="B409" s="94" t="s">
        <v>940</v>
      </c>
      <c r="C409" s="95" t="s">
        <v>941</v>
      </c>
      <c r="D409" s="86">
        <v>1.9264572599999998</v>
      </c>
      <c r="E409" s="86">
        <v>0</v>
      </c>
      <c r="F409" s="86">
        <f t="shared" si="91"/>
        <v>1.9264572599999998</v>
      </c>
      <c r="G409" s="86">
        <f t="shared" si="92"/>
        <v>1.9264572599999998</v>
      </c>
      <c r="H409" s="64">
        <f t="shared" si="92"/>
        <v>0</v>
      </c>
      <c r="I409" s="86">
        <v>0</v>
      </c>
      <c r="J409" s="86">
        <v>0</v>
      </c>
      <c r="K409" s="86">
        <v>1.9264572599999998</v>
      </c>
      <c r="L409" s="86">
        <v>0</v>
      </c>
      <c r="M409" s="86">
        <v>0</v>
      </c>
      <c r="N409" s="86">
        <v>0</v>
      </c>
      <c r="O409" s="86">
        <v>0</v>
      </c>
      <c r="P409" s="86">
        <v>0</v>
      </c>
      <c r="Q409" s="86">
        <f t="shared" si="93"/>
        <v>1.9264572599999998</v>
      </c>
      <c r="R409" s="64">
        <f t="shared" si="89"/>
        <v>-1.9264572599999998</v>
      </c>
      <c r="S409" s="66">
        <f t="shared" si="90"/>
        <v>-1</v>
      </c>
      <c r="T409" s="67" t="s">
        <v>942</v>
      </c>
      <c r="U409" s="6"/>
      <c r="V409" s="68"/>
      <c r="X409" s="54"/>
      <c r="Y409" s="54"/>
      <c r="Z409" s="96"/>
      <c r="AA409" s="5"/>
      <c r="AB409" s="55"/>
      <c r="AD409" s="56"/>
      <c r="AE409" s="56"/>
    </row>
    <row r="410" spans="1:31" ht="31.5" x14ac:dyDescent="0.25">
      <c r="A410" s="93" t="s">
        <v>471</v>
      </c>
      <c r="B410" s="94" t="s">
        <v>943</v>
      </c>
      <c r="C410" s="95" t="s">
        <v>944</v>
      </c>
      <c r="D410" s="86">
        <v>0.82399169999999999</v>
      </c>
      <c r="E410" s="86">
        <v>0</v>
      </c>
      <c r="F410" s="86">
        <f t="shared" si="91"/>
        <v>0.82399169999999999</v>
      </c>
      <c r="G410" s="86">
        <f t="shared" si="92"/>
        <v>0.82399169999999999</v>
      </c>
      <c r="H410" s="64">
        <f t="shared" si="92"/>
        <v>0.745</v>
      </c>
      <c r="I410" s="86">
        <v>0</v>
      </c>
      <c r="J410" s="86">
        <v>0</v>
      </c>
      <c r="K410" s="86">
        <v>0.82399169999999999</v>
      </c>
      <c r="L410" s="86">
        <v>0</v>
      </c>
      <c r="M410" s="86">
        <v>0</v>
      </c>
      <c r="N410" s="86">
        <v>0</v>
      </c>
      <c r="O410" s="86">
        <v>0</v>
      </c>
      <c r="P410" s="86">
        <v>0.745</v>
      </c>
      <c r="Q410" s="86">
        <f t="shared" si="93"/>
        <v>7.8991699999999998E-2</v>
      </c>
      <c r="R410" s="64">
        <f t="shared" si="89"/>
        <v>-7.8991699999999998E-2</v>
      </c>
      <c r="S410" s="66">
        <f t="shared" si="90"/>
        <v>-9.5864679219463012E-2</v>
      </c>
      <c r="T410" s="67" t="s">
        <v>32</v>
      </c>
      <c r="U410" s="6"/>
      <c r="V410" s="68"/>
      <c r="X410" s="54"/>
      <c r="Y410" s="54"/>
      <c r="Z410" s="96"/>
      <c r="AA410" s="5"/>
      <c r="AB410" s="55"/>
      <c r="AD410" s="56"/>
      <c r="AE410" s="56"/>
    </row>
    <row r="411" spans="1:31" ht="63" x14ac:dyDescent="0.25">
      <c r="A411" s="93" t="s">
        <v>471</v>
      </c>
      <c r="B411" s="94" t="s">
        <v>945</v>
      </c>
      <c r="C411" s="95" t="s">
        <v>946</v>
      </c>
      <c r="D411" s="86">
        <v>1.2468979</v>
      </c>
      <c r="E411" s="86">
        <v>0</v>
      </c>
      <c r="F411" s="86">
        <f t="shared" si="91"/>
        <v>1.2468979</v>
      </c>
      <c r="G411" s="86">
        <f t="shared" si="92"/>
        <v>1.2468979</v>
      </c>
      <c r="H411" s="64">
        <f t="shared" si="92"/>
        <v>1.0513204</v>
      </c>
      <c r="I411" s="86">
        <v>0</v>
      </c>
      <c r="J411" s="86">
        <v>0</v>
      </c>
      <c r="K411" s="86">
        <v>1.2468979</v>
      </c>
      <c r="L411" s="86">
        <v>0</v>
      </c>
      <c r="M411" s="86">
        <v>0</v>
      </c>
      <c r="N411" s="86">
        <v>1.0513204</v>
      </c>
      <c r="O411" s="86">
        <v>0</v>
      </c>
      <c r="P411" s="86">
        <v>0</v>
      </c>
      <c r="Q411" s="86">
        <f t="shared" si="93"/>
        <v>0.19557749999999996</v>
      </c>
      <c r="R411" s="64">
        <f t="shared" si="89"/>
        <v>-0.19557749999999996</v>
      </c>
      <c r="S411" s="66">
        <f t="shared" si="90"/>
        <v>-0.15685125462156924</v>
      </c>
      <c r="T411" s="67" t="s">
        <v>947</v>
      </c>
      <c r="U411" s="6"/>
      <c r="V411" s="68"/>
      <c r="X411" s="54"/>
      <c r="Y411" s="54"/>
      <c r="Z411" s="96"/>
      <c r="AA411" s="5"/>
      <c r="AB411" s="55"/>
      <c r="AD411" s="56"/>
      <c r="AE411" s="56"/>
    </row>
    <row r="412" spans="1:31" ht="31.5" x14ac:dyDescent="0.25">
      <c r="A412" s="93" t="s">
        <v>471</v>
      </c>
      <c r="B412" s="94" t="s">
        <v>948</v>
      </c>
      <c r="C412" s="95" t="s">
        <v>949</v>
      </c>
      <c r="D412" s="86">
        <v>0.84789057000000001</v>
      </c>
      <c r="E412" s="86">
        <v>0</v>
      </c>
      <c r="F412" s="86">
        <f t="shared" si="91"/>
        <v>0.84789057000000001</v>
      </c>
      <c r="G412" s="86">
        <f t="shared" si="92"/>
        <v>0.84789057000000001</v>
      </c>
      <c r="H412" s="64">
        <f t="shared" si="92"/>
        <v>0.81699999999999995</v>
      </c>
      <c r="I412" s="86">
        <v>0.84789057000000001</v>
      </c>
      <c r="J412" s="86">
        <v>0</v>
      </c>
      <c r="K412" s="86">
        <v>0</v>
      </c>
      <c r="L412" s="86">
        <v>0</v>
      </c>
      <c r="M412" s="86">
        <v>0</v>
      </c>
      <c r="N412" s="86">
        <v>0</v>
      </c>
      <c r="O412" s="86">
        <v>0</v>
      </c>
      <c r="P412" s="86">
        <v>0.81699999999999995</v>
      </c>
      <c r="Q412" s="86">
        <f t="shared" si="93"/>
        <v>3.0890570000000062E-2</v>
      </c>
      <c r="R412" s="64">
        <f t="shared" si="89"/>
        <v>-3.0890570000000062E-2</v>
      </c>
      <c r="S412" s="66">
        <f t="shared" si="90"/>
        <v>-3.6432260356427909E-2</v>
      </c>
      <c r="T412" s="67" t="s">
        <v>32</v>
      </c>
      <c r="U412" s="6"/>
      <c r="V412" s="68"/>
      <c r="X412" s="54"/>
      <c r="Y412" s="54"/>
      <c r="Z412" s="96"/>
      <c r="AA412" s="5"/>
      <c r="AB412" s="55"/>
      <c r="AD412" s="56"/>
      <c r="AE412" s="56"/>
    </row>
    <row r="413" spans="1:31" ht="31.5" x14ac:dyDescent="0.25">
      <c r="A413" s="93" t="s">
        <v>471</v>
      </c>
      <c r="B413" s="94" t="s">
        <v>950</v>
      </c>
      <c r="C413" s="95" t="s">
        <v>951</v>
      </c>
      <c r="D413" s="86">
        <v>0.19950366</v>
      </c>
      <c r="E413" s="86">
        <v>0</v>
      </c>
      <c r="F413" s="86">
        <f t="shared" si="91"/>
        <v>0.19950366</v>
      </c>
      <c r="G413" s="86">
        <f t="shared" si="92"/>
        <v>0.19950366</v>
      </c>
      <c r="H413" s="64">
        <f t="shared" si="92"/>
        <v>0</v>
      </c>
      <c r="I413" s="86">
        <v>0</v>
      </c>
      <c r="J413" s="86">
        <v>0</v>
      </c>
      <c r="K413" s="86">
        <v>0.19950366</v>
      </c>
      <c r="L413" s="86">
        <v>0</v>
      </c>
      <c r="M413" s="86">
        <v>0</v>
      </c>
      <c r="N413" s="86">
        <v>0</v>
      </c>
      <c r="O413" s="86">
        <v>0</v>
      </c>
      <c r="P413" s="86">
        <v>0</v>
      </c>
      <c r="Q413" s="86">
        <f t="shared" si="93"/>
        <v>0.19950366</v>
      </c>
      <c r="R413" s="64">
        <f t="shared" si="89"/>
        <v>-0.19950366</v>
      </c>
      <c r="S413" s="66">
        <f t="shared" si="90"/>
        <v>-1</v>
      </c>
      <c r="T413" s="67" t="s">
        <v>942</v>
      </c>
      <c r="U413" s="6"/>
      <c r="V413" s="68"/>
      <c r="X413" s="54"/>
      <c r="Y413" s="54"/>
      <c r="Z413" s="96"/>
      <c r="AA413" s="5"/>
      <c r="AB413" s="55"/>
      <c r="AD413" s="56"/>
      <c r="AE413" s="56"/>
    </row>
    <row r="414" spans="1:31" ht="47.25" x14ac:dyDescent="0.25">
      <c r="A414" s="93" t="s">
        <v>471</v>
      </c>
      <c r="B414" s="94" t="s">
        <v>952</v>
      </c>
      <c r="C414" s="95" t="s">
        <v>953</v>
      </c>
      <c r="D414" s="86">
        <v>1.4935976519999998</v>
      </c>
      <c r="E414" s="86">
        <v>0.26</v>
      </c>
      <c r="F414" s="86">
        <f t="shared" si="91"/>
        <v>1.2335976519999998</v>
      </c>
      <c r="G414" s="86">
        <f t="shared" si="92"/>
        <v>1.2335976519999998</v>
      </c>
      <c r="H414" s="64">
        <f t="shared" si="92"/>
        <v>0</v>
      </c>
      <c r="I414" s="86">
        <v>0.21924621</v>
      </c>
      <c r="J414" s="86">
        <v>0</v>
      </c>
      <c r="K414" s="86">
        <v>0</v>
      </c>
      <c r="L414" s="86">
        <v>0</v>
      </c>
      <c r="M414" s="86">
        <v>1.0143514419999999</v>
      </c>
      <c r="N414" s="86">
        <v>0</v>
      </c>
      <c r="O414" s="86">
        <v>0</v>
      </c>
      <c r="P414" s="86">
        <v>0</v>
      </c>
      <c r="Q414" s="86">
        <f t="shared" si="93"/>
        <v>1.2335976519999998</v>
      </c>
      <c r="R414" s="64">
        <f t="shared" si="89"/>
        <v>-1.2335976519999998</v>
      </c>
      <c r="S414" s="66">
        <f t="shared" si="90"/>
        <v>-1</v>
      </c>
      <c r="T414" s="67" t="s">
        <v>942</v>
      </c>
      <c r="U414" s="6"/>
      <c r="V414" s="68"/>
      <c r="X414" s="54"/>
      <c r="Y414" s="54"/>
      <c r="Z414" s="96"/>
      <c r="AA414" s="5"/>
      <c r="AB414" s="55"/>
      <c r="AD414" s="56"/>
      <c r="AE414" s="56"/>
    </row>
    <row r="415" spans="1:31" ht="31.5" x14ac:dyDescent="0.25">
      <c r="A415" s="93" t="s">
        <v>471</v>
      </c>
      <c r="B415" s="94" t="s">
        <v>954</v>
      </c>
      <c r="C415" s="95" t="s">
        <v>955</v>
      </c>
      <c r="D415" s="86">
        <v>0.118870936</v>
      </c>
      <c r="E415" s="86">
        <v>0</v>
      </c>
      <c r="F415" s="86">
        <f t="shared" si="91"/>
        <v>0.118870936</v>
      </c>
      <c r="G415" s="86">
        <f t="shared" si="92"/>
        <v>0.118870936</v>
      </c>
      <c r="H415" s="64">
        <f t="shared" si="92"/>
        <v>0</v>
      </c>
      <c r="I415" s="86">
        <v>1.2468980000000001E-2</v>
      </c>
      <c r="J415" s="86">
        <v>0</v>
      </c>
      <c r="K415" s="86">
        <v>0</v>
      </c>
      <c r="L415" s="86">
        <v>0</v>
      </c>
      <c r="M415" s="86">
        <v>0.10640195599999999</v>
      </c>
      <c r="N415" s="86">
        <v>0</v>
      </c>
      <c r="O415" s="86">
        <v>0</v>
      </c>
      <c r="P415" s="86">
        <v>0</v>
      </c>
      <c r="Q415" s="86">
        <f t="shared" si="93"/>
        <v>0.118870936</v>
      </c>
      <c r="R415" s="64">
        <f t="shared" si="89"/>
        <v>-0.118870936</v>
      </c>
      <c r="S415" s="66">
        <f t="shared" si="90"/>
        <v>-1</v>
      </c>
      <c r="T415" s="67" t="s">
        <v>942</v>
      </c>
      <c r="U415" s="6"/>
      <c r="V415" s="68"/>
      <c r="X415" s="54"/>
      <c r="Y415" s="54"/>
      <c r="Z415" s="96"/>
      <c r="AA415" s="5"/>
      <c r="AB415" s="55"/>
      <c r="AD415" s="56"/>
      <c r="AE415" s="56"/>
    </row>
    <row r="416" spans="1:31" ht="38.25" customHeight="1" x14ac:dyDescent="0.25">
      <c r="A416" s="93" t="s">
        <v>471</v>
      </c>
      <c r="B416" s="94" t="s">
        <v>956</v>
      </c>
      <c r="C416" s="95" t="s">
        <v>957</v>
      </c>
      <c r="D416" s="86" t="s">
        <v>32</v>
      </c>
      <c r="E416" s="86" t="s">
        <v>32</v>
      </c>
      <c r="F416" s="86" t="s">
        <v>32</v>
      </c>
      <c r="G416" s="86" t="s">
        <v>32</v>
      </c>
      <c r="H416" s="64">
        <f t="shared" si="92"/>
        <v>4.9499999999999995E-2</v>
      </c>
      <c r="I416" s="86" t="s">
        <v>32</v>
      </c>
      <c r="J416" s="86">
        <v>0</v>
      </c>
      <c r="K416" s="86" t="s">
        <v>32</v>
      </c>
      <c r="L416" s="86">
        <v>0</v>
      </c>
      <c r="M416" s="86" t="s">
        <v>32</v>
      </c>
      <c r="N416" s="86">
        <v>4.4999999999999997E-3</v>
      </c>
      <c r="O416" s="86" t="s">
        <v>32</v>
      </c>
      <c r="P416" s="86">
        <v>4.4999999999999998E-2</v>
      </c>
      <c r="Q416" s="86" t="s">
        <v>32</v>
      </c>
      <c r="R416" s="64" t="s">
        <v>32</v>
      </c>
      <c r="S416" s="66" t="s">
        <v>32</v>
      </c>
      <c r="T416" s="67" t="s">
        <v>958</v>
      </c>
      <c r="U416" s="6"/>
      <c r="V416" s="68"/>
      <c r="X416" s="54"/>
      <c r="Y416" s="54"/>
      <c r="Z416" s="54"/>
      <c r="AA416" s="5"/>
      <c r="AB416" s="55"/>
      <c r="AD416" s="56"/>
      <c r="AE416" s="56"/>
    </row>
    <row r="417" spans="1:31" ht="38.25" customHeight="1" x14ac:dyDescent="0.25">
      <c r="A417" s="93" t="s">
        <v>471</v>
      </c>
      <c r="B417" s="94" t="s">
        <v>959</v>
      </c>
      <c r="C417" s="95" t="s">
        <v>960</v>
      </c>
      <c r="D417" s="86" t="s">
        <v>32</v>
      </c>
      <c r="E417" s="86" t="s">
        <v>32</v>
      </c>
      <c r="F417" s="86" t="s">
        <v>32</v>
      </c>
      <c r="G417" s="86" t="s">
        <v>32</v>
      </c>
      <c r="H417" s="64">
        <f t="shared" si="92"/>
        <v>5.9000000000000004E-2</v>
      </c>
      <c r="I417" s="86" t="s">
        <v>32</v>
      </c>
      <c r="J417" s="86">
        <v>0</v>
      </c>
      <c r="K417" s="86" t="s">
        <v>32</v>
      </c>
      <c r="L417" s="86">
        <v>0</v>
      </c>
      <c r="M417" s="86" t="s">
        <v>32</v>
      </c>
      <c r="N417" s="86">
        <v>8.9999999999999993E-3</v>
      </c>
      <c r="O417" s="86" t="s">
        <v>32</v>
      </c>
      <c r="P417" s="86">
        <v>0.05</v>
      </c>
      <c r="Q417" s="86" t="s">
        <v>32</v>
      </c>
      <c r="R417" s="64" t="s">
        <v>32</v>
      </c>
      <c r="S417" s="66" t="s">
        <v>32</v>
      </c>
      <c r="T417" s="67" t="s">
        <v>961</v>
      </c>
      <c r="U417" s="6"/>
      <c r="V417" s="68"/>
      <c r="X417" s="54"/>
      <c r="Y417" s="54"/>
      <c r="Z417" s="54"/>
      <c r="AA417" s="5"/>
      <c r="AB417" s="55"/>
      <c r="AD417" s="56"/>
      <c r="AE417" s="56"/>
    </row>
    <row r="418" spans="1:31" ht="38.25" customHeight="1" x14ac:dyDescent="0.25">
      <c r="A418" s="93" t="s">
        <v>471</v>
      </c>
      <c r="B418" s="94" t="s">
        <v>962</v>
      </c>
      <c r="C418" s="95" t="s">
        <v>963</v>
      </c>
      <c r="D418" s="86" t="s">
        <v>32</v>
      </c>
      <c r="E418" s="86" t="s">
        <v>32</v>
      </c>
      <c r="F418" s="86" t="s">
        <v>32</v>
      </c>
      <c r="G418" s="86" t="s">
        <v>32</v>
      </c>
      <c r="H418" s="64">
        <f t="shared" si="92"/>
        <v>1.2375</v>
      </c>
      <c r="I418" s="86" t="s">
        <v>32</v>
      </c>
      <c r="J418" s="86">
        <v>0</v>
      </c>
      <c r="K418" s="86" t="s">
        <v>32</v>
      </c>
      <c r="L418" s="86">
        <v>0</v>
      </c>
      <c r="M418" s="86" t="s">
        <v>32</v>
      </c>
      <c r="N418" s="86">
        <v>0.1125</v>
      </c>
      <c r="O418" s="86" t="s">
        <v>32</v>
      </c>
      <c r="P418" s="86">
        <v>1.125</v>
      </c>
      <c r="Q418" s="86" t="s">
        <v>32</v>
      </c>
      <c r="R418" s="64" t="s">
        <v>32</v>
      </c>
      <c r="S418" s="66" t="s">
        <v>32</v>
      </c>
      <c r="T418" s="67" t="s">
        <v>961</v>
      </c>
      <c r="U418" s="6"/>
      <c r="V418" s="68"/>
      <c r="X418" s="54"/>
      <c r="Y418" s="54"/>
      <c r="Z418" s="96"/>
      <c r="AA418" s="5"/>
      <c r="AB418" s="55"/>
      <c r="AD418" s="56"/>
      <c r="AE418" s="56"/>
    </row>
    <row r="419" spans="1:31" ht="38.25" customHeight="1" x14ac:dyDescent="0.25">
      <c r="A419" s="93" t="s">
        <v>471</v>
      </c>
      <c r="B419" s="94" t="s">
        <v>964</v>
      </c>
      <c r="C419" s="95" t="s">
        <v>965</v>
      </c>
      <c r="D419" s="86" t="s">
        <v>32</v>
      </c>
      <c r="E419" s="86" t="s">
        <v>32</v>
      </c>
      <c r="F419" s="86" t="s">
        <v>32</v>
      </c>
      <c r="G419" s="86" t="s">
        <v>32</v>
      </c>
      <c r="H419" s="64">
        <f t="shared" si="92"/>
        <v>0.69300000000000006</v>
      </c>
      <c r="I419" s="86" t="s">
        <v>32</v>
      </c>
      <c r="J419" s="86">
        <v>0</v>
      </c>
      <c r="K419" s="86" t="s">
        <v>32</v>
      </c>
      <c r="L419" s="86">
        <v>0</v>
      </c>
      <c r="M419" s="86" t="s">
        <v>32</v>
      </c>
      <c r="N419" s="86">
        <v>6.3E-2</v>
      </c>
      <c r="O419" s="86" t="s">
        <v>32</v>
      </c>
      <c r="P419" s="86">
        <v>0.63</v>
      </c>
      <c r="Q419" s="86" t="s">
        <v>32</v>
      </c>
      <c r="R419" s="64" t="s">
        <v>32</v>
      </c>
      <c r="S419" s="66" t="s">
        <v>32</v>
      </c>
      <c r="T419" s="67" t="s">
        <v>961</v>
      </c>
      <c r="U419" s="6"/>
      <c r="V419" s="68"/>
      <c r="X419" s="54"/>
      <c r="Y419" s="54"/>
      <c r="Z419" s="96"/>
      <c r="AA419" s="5"/>
      <c r="AB419" s="55"/>
      <c r="AD419" s="56"/>
      <c r="AE419" s="56"/>
    </row>
    <row r="420" spans="1:31" ht="38.25" customHeight="1" x14ac:dyDescent="0.25">
      <c r="A420" s="93" t="s">
        <v>471</v>
      </c>
      <c r="B420" s="94" t="s">
        <v>966</v>
      </c>
      <c r="C420" s="95" t="s">
        <v>967</v>
      </c>
      <c r="D420" s="86" t="s">
        <v>32</v>
      </c>
      <c r="E420" s="86" t="s">
        <v>32</v>
      </c>
      <c r="F420" s="86" t="s">
        <v>32</v>
      </c>
      <c r="G420" s="86" t="s">
        <v>32</v>
      </c>
      <c r="H420" s="64">
        <f t="shared" si="92"/>
        <v>0.2475</v>
      </c>
      <c r="I420" s="86" t="s">
        <v>32</v>
      </c>
      <c r="J420" s="86">
        <v>0</v>
      </c>
      <c r="K420" s="86" t="s">
        <v>32</v>
      </c>
      <c r="L420" s="86">
        <v>0</v>
      </c>
      <c r="M420" s="86" t="s">
        <v>32</v>
      </c>
      <c r="N420" s="86">
        <v>2.2499999999999999E-2</v>
      </c>
      <c r="O420" s="86" t="s">
        <v>32</v>
      </c>
      <c r="P420" s="86">
        <v>0.22500000000000001</v>
      </c>
      <c r="Q420" s="86" t="s">
        <v>32</v>
      </c>
      <c r="R420" s="64" t="s">
        <v>32</v>
      </c>
      <c r="S420" s="66" t="s">
        <v>32</v>
      </c>
      <c r="T420" s="67" t="s">
        <v>961</v>
      </c>
      <c r="U420" s="6"/>
      <c r="V420" s="68"/>
      <c r="X420" s="54"/>
      <c r="Y420" s="54"/>
      <c r="Z420" s="96"/>
      <c r="AA420" s="5"/>
      <c r="AB420" s="55"/>
      <c r="AD420" s="56"/>
      <c r="AE420" s="56"/>
    </row>
    <row r="421" spans="1:31" ht="31.5" x14ac:dyDescent="0.25">
      <c r="A421" s="93" t="s">
        <v>471</v>
      </c>
      <c r="B421" s="94" t="s">
        <v>968</v>
      </c>
      <c r="C421" s="95" t="s">
        <v>969</v>
      </c>
      <c r="D421" s="86">
        <v>0.158</v>
      </c>
      <c r="E421" s="86">
        <v>0.158</v>
      </c>
      <c r="F421" s="86">
        <f t="shared" ref="F421:F430" si="94">D421-E421</f>
        <v>0</v>
      </c>
      <c r="G421" s="86">
        <f t="shared" ref="G421:H430" si="95">I421+K421+M421+O421</f>
        <v>0</v>
      </c>
      <c r="H421" s="64">
        <f t="shared" si="92"/>
        <v>0</v>
      </c>
      <c r="I421" s="86">
        <v>0</v>
      </c>
      <c r="J421" s="86">
        <v>0</v>
      </c>
      <c r="K421" s="86">
        <v>0</v>
      </c>
      <c r="L421" s="86">
        <v>0</v>
      </c>
      <c r="M421" s="86">
        <v>0</v>
      </c>
      <c r="N421" s="86">
        <v>0</v>
      </c>
      <c r="O421" s="86">
        <v>0</v>
      </c>
      <c r="P421" s="86">
        <v>0</v>
      </c>
      <c r="Q421" s="86">
        <f t="shared" ref="Q421:Q430" si="96">F421-H421</f>
        <v>0</v>
      </c>
      <c r="R421" s="64">
        <f t="shared" ref="R421:R430" si="97">H421-(I421+K421+M421+O421)</f>
        <v>0</v>
      </c>
      <c r="S421" s="66">
        <v>0</v>
      </c>
      <c r="T421" s="67" t="s">
        <v>32</v>
      </c>
      <c r="U421" s="6"/>
      <c r="V421" s="68"/>
      <c r="W421" s="6"/>
      <c r="X421" s="54"/>
      <c r="Y421" s="54"/>
      <c r="Z421" s="54"/>
      <c r="AA421" s="5"/>
      <c r="AB421" s="55"/>
      <c r="AD421" s="56"/>
      <c r="AE421" s="56"/>
    </row>
    <row r="422" spans="1:31" ht="78.75" x14ac:dyDescent="0.25">
      <c r="A422" s="93" t="s">
        <v>471</v>
      </c>
      <c r="B422" s="94" t="s">
        <v>970</v>
      </c>
      <c r="C422" s="95" t="s">
        <v>971</v>
      </c>
      <c r="D422" s="86">
        <v>73.050000000000011</v>
      </c>
      <c r="E422" s="86">
        <v>73.050000000000011</v>
      </c>
      <c r="F422" s="86">
        <f t="shared" si="94"/>
        <v>0</v>
      </c>
      <c r="G422" s="86">
        <f t="shared" si="95"/>
        <v>0</v>
      </c>
      <c r="H422" s="64">
        <f t="shared" si="92"/>
        <v>0</v>
      </c>
      <c r="I422" s="86">
        <v>0</v>
      </c>
      <c r="J422" s="86">
        <v>0</v>
      </c>
      <c r="K422" s="86">
        <v>0</v>
      </c>
      <c r="L422" s="86">
        <v>0</v>
      </c>
      <c r="M422" s="86">
        <v>0</v>
      </c>
      <c r="N422" s="86">
        <v>0</v>
      </c>
      <c r="O422" s="86">
        <v>0</v>
      </c>
      <c r="P422" s="86">
        <v>0</v>
      </c>
      <c r="Q422" s="86">
        <f t="shared" si="96"/>
        <v>0</v>
      </c>
      <c r="R422" s="64">
        <f t="shared" si="97"/>
        <v>0</v>
      </c>
      <c r="S422" s="66">
        <v>0</v>
      </c>
      <c r="T422" s="67" t="s">
        <v>32</v>
      </c>
      <c r="U422" s="6"/>
      <c r="V422" s="68"/>
      <c r="W422" s="6"/>
      <c r="X422" s="54"/>
      <c r="Y422" s="54"/>
      <c r="Z422" s="96"/>
      <c r="AA422" s="5"/>
      <c r="AB422" s="55"/>
      <c r="AD422" s="56"/>
      <c r="AE422" s="56"/>
    </row>
    <row r="423" spans="1:31" ht="31.5" x14ac:dyDescent="0.25">
      <c r="A423" s="93" t="s">
        <v>471</v>
      </c>
      <c r="B423" s="94" t="s">
        <v>972</v>
      </c>
      <c r="C423" s="95" t="s">
        <v>973</v>
      </c>
      <c r="D423" s="86">
        <v>0.16400000000000001</v>
      </c>
      <c r="E423" s="86">
        <v>0.16400000000000001</v>
      </c>
      <c r="F423" s="86">
        <f t="shared" si="94"/>
        <v>0</v>
      </c>
      <c r="G423" s="86">
        <f t="shared" si="95"/>
        <v>0</v>
      </c>
      <c r="H423" s="64">
        <f t="shared" si="92"/>
        <v>0</v>
      </c>
      <c r="I423" s="86">
        <v>0</v>
      </c>
      <c r="J423" s="86">
        <v>0</v>
      </c>
      <c r="K423" s="86">
        <v>0</v>
      </c>
      <c r="L423" s="86">
        <v>0</v>
      </c>
      <c r="M423" s="86">
        <v>0</v>
      </c>
      <c r="N423" s="86">
        <v>0</v>
      </c>
      <c r="O423" s="86">
        <v>0</v>
      </c>
      <c r="P423" s="86">
        <v>0</v>
      </c>
      <c r="Q423" s="86">
        <f t="shared" si="96"/>
        <v>0</v>
      </c>
      <c r="R423" s="64">
        <f t="shared" si="97"/>
        <v>0</v>
      </c>
      <c r="S423" s="66">
        <v>0</v>
      </c>
      <c r="T423" s="67" t="s">
        <v>32</v>
      </c>
      <c r="U423" s="6"/>
      <c r="V423" s="68"/>
      <c r="W423" s="6"/>
      <c r="X423" s="54"/>
      <c r="Y423" s="54"/>
      <c r="Z423" s="54"/>
      <c r="AA423" s="5"/>
      <c r="AB423" s="55"/>
      <c r="AD423" s="56"/>
      <c r="AE423" s="56"/>
    </row>
    <row r="424" spans="1:31" ht="31.5" x14ac:dyDescent="0.25">
      <c r="A424" s="93" t="s">
        <v>471</v>
      </c>
      <c r="B424" s="94" t="s">
        <v>974</v>
      </c>
      <c r="C424" s="95" t="s">
        <v>975</v>
      </c>
      <c r="D424" s="86">
        <v>0.14499999999999999</v>
      </c>
      <c r="E424" s="86">
        <v>0.14499999999999999</v>
      </c>
      <c r="F424" s="86">
        <f t="shared" si="94"/>
        <v>0</v>
      </c>
      <c r="G424" s="86">
        <f t="shared" si="95"/>
        <v>0</v>
      </c>
      <c r="H424" s="64">
        <f t="shared" si="92"/>
        <v>0</v>
      </c>
      <c r="I424" s="86">
        <v>0</v>
      </c>
      <c r="J424" s="86">
        <v>0</v>
      </c>
      <c r="K424" s="86">
        <v>0</v>
      </c>
      <c r="L424" s="86">
        <v>0</v>
      </c>
      <c r="M424" s="86">
        <v>0</v>
      </c>
      <c r="N424" s="86">
        <v>0</v>
      </c>
      <c r="O424" s="86">
        <v>0</v>
      </c>
      <c r="P424" s="86">
        <v>0</v>
      </c>
      <c r="Q424" s="86">
        <f t="shared" si="96"/>
        <v>0</v>
      </c>
      <c r="R424" s="64">
        <f t="shared" si="97"/>
        <v>0</v>
      </c>
      <c r="S424" s="66">
        <v>0</v>
      </c>
      <c r="T424" s="67" t="s">
        <v>32</v>
      </c>
      <c r="U424" s="6"/>
      <c r="V424" s="68"/>
      <c r="W424" s="6"/>
      <c r="X424" s="54"/>
      <c r="Y424" s="54"/>
      <c r="Z424" s="54"/>
      <c r="AA424" s="5"/>
      <c r="AB424" s="55"/>
      <c r="AD424" s="56"/>
      <c r="AE424" s="56"/>
    </row>
    <row r="425" spans="1:31" ht="31.5" x14ac:dyDescent="0.25">
      <c r="A425" s="93" t="s">
        <v>471</v>
      </c>
      <c r="B425" s="94" t="s">
        <v>976</v>
      </c>
      <c r="C425" s="95" t="s">
        <v>977</v>
      </c>
      <c r="D425" s="86">
        <v>0.11</v>
      </c>
      <c r="E425" s="86">
        <v>0.11</v>
      </c>
      <c r="F425" s="86">
        <f t="shared" si="94"/>
        <v>0</v>
      </c>
      <c r="G425" s="86">
        <f t="shared" si="95"/>
        <v>0</v>
      </c>
      <c r="H425" s="64">
        <f t="shared" si="92"/>
        <v>0</v>
      </c>
      <c r="I425" s="86">
        <v>0</v>
      </c>
      <c r="J425" s="86">
        <v>0</v>
      </c>
      <c r="K425" s="86">
        <v>0</v>
      </c>
      <c r="L425" s="86">
        <v>0</v>
      </c>
      <c r="M425" s="86">
        <v>0</v>
      </c>
      <c r="N425" s="86">
        <v>0</v>
      </c>
      <c r="O425" s="86">
        <v>0</v>
      </c>
      <c r="P425" s="86">
        <v>0</v>
      </c>
      <c r="Q425" s="86">
        <f t="shared" si="96"/>
        <v>0</v>
      </c>
      <c r="R425" s="64">
        <f t="shared" si="97"/>
        <v>0</v>
      </c>
      <c r="S425" s="66">
        <v>0</v>
      </c>
      <c r="T425" s="67" t="s">
        <v>32</v>
      </c>
      <c r="U425" s="6"/>
      <c r="V425" s="68"/>
      <c r="W425" s="6"/>
      <c r="X425" s="54"/>
      <c r="Y425" s="54"/>
      <c r="Z425" s="54"/>
      <c r="AA425" s="5"/>
      <c r="AB425" s="55"/>
      <c r="AD425" s="56"/>
      <c r="AE425" s="56"/>
    </row>
    <row r="426" spans="1:31" ht="63" x14ac:dyDescent="0.25">
      <c r="A426" s="93" t="s">
        <v>471</v>
      </c>
      <c r="B426" s="94" t="s">
        <v>978</v>
      </c>
      <c r="C426" s="95" t="s">
        <v>979</v>
      </c>
      <c r="D426" s="86">
        <v>11.99136</v>
      </c>
      <c r="E426" s="86">
        <v>11.99136</v>
      </c>
      <c r="F426" s="86">
        <f t="shared" si="94"/>
        <v>0</v>
      </c>
      <c r="G426" s="86">
        <f t="shared" si="95"/>
        <v>0</v>
      </c>
      <c r="H426" s="64">
        <f t="shared" si="95"/>
        <v>0</v>
      </c>
      <c r="I426" s="86">
        <v>0</v>
      </c>
      <c r="J426" s="86">
        <v>0</v>
      </c>
      <c r="K426" s="86">
        <v>0</v>
      </c>
      <c r="L426" s="86">
        <v>0</v>
      </c>
      <c r="M426" s="86">
        <v>0</v>
      </c>
      <c r="N426" s="86">
        <v>0</v>
      </c>
      <c r="O426" s="86">
        <v>0</v>
      </c>
      <c r="P426" s="86">
        <v>0</v>
      </c>
      <c r="Q426" s="86">
        <f t="shared" si="96"/>
        <v>0</v>
      </c>
      <c r="R426" s="64">
        <f t="shared" si="97"/>
        <v>0</v>
      </c>
      <c r="S426" s="66">
        <v>0</v>
      </c>
      <c r="T426" s="67" t="s">
        <v>32</v>
      </c>
      <c r="U426" s="6"/>
      <c r="V426" s="68"/>
      <c r="W426" s="6"/>
      <c r="X426" s="54"/>
      <c r="Y426" s="54"/>
      <c r="Z426" s="96"/>
      <c r="AA426" s="5"/>
      <c r="AB426" s="55"/>
      <c r="AD426" s="56"/>
      <c r="AE426" s="56"/>
    </row>
    <row r="427" spans="1:31" ht="31.5" x14ac:dyDescent="0.25">
      <c r="A427" s="93" t="s">
        <v>471</v>
      </c>
      <c r="B427" s="94" t="s">
        <v>980</v>
      </c>
      <c r="C427" s="95" t="s">
        <v>981</v>
      </c>
      <c r="D427" s="86">
        <v>0.14799999999999999</v>
      </c>
      <c r="E427" s="86">
        <v>0.14799999999999999</v>
      </c>
      <c r="F427" s="86">
        <f t="shared" si="94"/>
        <v>0</v>
      </c>
      <c r="G427" s="86">
        <f t="shared" si="95"/>
        <v>0</v>
      </c>
      <c r="H427" s="64">
        <f t="shared" si="95"/>
        <v>0</v>
      </c>
      <c r="I427" s="86">
        <v>0</v>
      </c>
      <c r="J427" s="86">
        <v>0</v>
      </c>
      <c r="K427" s="86">
        <v>0</v>
      </c>
      <c r="L427" s="86">
        <v>0</v>
      </c>
      <c r="M427" s="86">
        <v>0</v>
      </c>
      <c r="N427" s="86">
        <v>0</v>
      </c>
      <c r="O427" s="86">
        <v>0</v>
      </c>
      <c r="P427" s="86">
        <v>0</v>
      </c>
      <c r="Q427" s="86">
        <f t="shared" si="96"/>
        <v>0</v>
      </c>
      <c r="R427" s="64">
        <f t="shared" si="97"/>
        <v>0</v>
      </c>
      <c r="S427" s="66">
        <v>0</v>
      </c>
      <c r="T427" s="67" t="s">
        <v>32</v>
      </c>
      <c r="U427" s="6"/>
      <c r="V427" s="68"/>
      <c r="W427" s="6"/>
      <c r="X427" s="54"/>
      <c r="Y427" s="54"/>
      <c r="Z427" s="54"/>
      <c r="AA427" s="5"/>
      <c r="AB427" s="55"/>
      <c r="AD427" s="56"/>
      <c r="AE427" s="56"/>
    </row>
    <row r="428" spans="1:31" ht="31.5" x14ac:dyDescent="0.25">
      <c r="A428" s="93" t="s">
        <v>471</v>
      </c>
      <c r="B428" s="94" t="s">
        <v>982</v>
      </c>
      <c r="C428" s="95" t="s">
        <v>983</v>
      </c>
      <c r="D428" s="86" t="s">
        <v>32</v>
      </c>
      <c r="E428" s="86" t="s">
        <v>32</v>
      </c>
      <c r="F428" s="86" t="s">
        <v>32</v>
      </c>
      <c r="G428" s="86" t="s">
        <v>32</v>
      </c>
      <c r="H428" s="64">
        <f t="shared" si="95"/>
        <v>0.13973643999999999</v>
      </c>
      <c r="I428" s="86" t="s">
        <v>32</v>
      </c>
      <c r="J428" s="86">
        <v>0</v>
      </c>
      <c r="K428" s="86" t="s">
        <v>32</v>
      </c>
      <c r="L428" s="86">
        <v>0</v>
      </c>
      <c r="M428" s="86" t="s">
        <v>32</v>
      </c>
      <c r="N428" s="86">
        <v>0</v>
      </c>
      <c r="O428" s="86" t="s">
        <v>32</v>
      </c>
      <c r="P428" s="86">
        <v>0.13973643999999999</v>
      </c>
      <c r="Q428" s="86" t="s">
        <v>32</v>
      </c>
      <c r="R428" s="64" t="s">
        <v>32</v>
      </c>
      <c r="S428" s="66" t="s">
        <v>32</v>
      </c>
      <c r="T428" s="67" t="s">
        <v>711</v>
      </c>
      <c r="U428" s="6"/>
      <c r="V428" s="68"/>
      <c r="W428" s="6"/>
      <c r="X428" s="54"/>
      <c r="Y428" s="54"/>
      <c r="Z428" s="54"/>
      <c r="AA428" s="5"/>
      <c r="AB428" s="55"/>
      <c r="AD428" s="56"/>
      <c r="AE428" s="56"/>
    </row>
    <row r="429" spans="1:31" ht="63" x14ac:dyDescent="0.25">
      <c r="A429" s="93" t="s">
        <v>471</v>
      </c>
      <c r="B429" s="94" t="s">
        <v>984</v>
      </c>
      <c r="C429" s="95" t="s">
        <v>985</v>
      </c>
      <c r="D429" s="86" t="s">
        <v>32</v>
      </c>
      <c r="E429" s="86" t="s">
        <v>32</v>
      </c>
      <c r="F429" s="86" t="s">
        <v>32</v>
      </c>
      <c r="G429" s="86" t="s">
        <v>32</v>
      </c>
      <c r="H429" s="64">
        <f t="shared" si="95"/>
        <v>20</v>
      </c>
      <c r="I429" s="86" t="s">
        <v>32</v>
      </c>
      <c r="J429" s="86">
        <v>0</v>
      </c>
      <c r="K429" s="86" t="s">
        <v>32</v>
      </c>
      <c r="L429" s="86">
        <v>0</v>
      </c>
      <c r="M429" s="86" t="s">
        <v>32</v>
      </c>
      <c r="N429" s="86">
        <v>0</v>
      </c>
      <c r="O429" s="86" t="s">
        <v>32</v>
      </c>
      <c r="P429" s="86">
        <v>20</v>
      </c>
      <c r="Q429" s="86" t="s">
        <v>32</v>
      </c>
      <c r="R429" s="64" t="s">
        <v>32</v>
      </c>
      <c r="S429" s="66" t="s">
        <v>32</v>
      </c>
      <c r="T429" s="67" t="s">
        <v>986</v>
      </c>
      <c r="U429" s="6"/>
      <c r="V429" s="68"/>
      <c r="W429" s="6"/>
      <c r="X429" s="54"/>
      <c r="Y429" s="54"/>
      <c r="Z429" s="54"/>
      <c r="AA429" s="5"/>
      <c r="AB429" s="55"/>
      <c r="AD429" s="56"/>
      <c r="AE429" s="56"/>
    </row>
    <row r="430" spans="1:31" ht="31.5" x14ac:dyDescent="0.25">
      <c r="A430" s="93" t="s">
        <v>471</v>
      </c>
      <c r="B430" s="94" t="s">
        <v>987</v>
      </c>
      <c r="C430" s="95" t="s">
        <v>988</v>
      </c>
      <c r="D430" s="86">
        <v>0.13</v>
      </c>
      <c r="E430" s="86">
        <v>0.13</v>
      </c>
      <c r="F430" s="86">
        <f t="shared" si="94"/>
        <v>0</v>
      </c>
      <c r="G430" s="86">
        <f t="shared" si="95"/>
        <v>0</v>
      </c>
      <c r="H430" s="64">
        <f t="shared" si="95"/>
        <v>0</v>
      </c>
      <c r="I430" s="86">
        <v>0</v>
      </c>
      <c r="J430" s="86">
        <v>0</v>
      </c>
      <c r="K430" s="86">
        <v>0</v>
      </c>
      <c r="L430" s="86">
        <v>0</v>
      </c>
      <c r="M430" s="86">
        <v>0</v>
      </c>
      <c r="N430" s="86">
        <v>0</v>
      </c>
      <c r="O430" s="86">
        <v>0</v>
      </c>
      <c r="P430" s="86">
        <v>0</v>
      </c>
      <c r="Q430" s="86">
        <f t="shared" si="96"/>
        <v>0</v>
      </c>
      <c r="R430" s="64">
        <f t="shared" si="97"/>
        <v>0</v>
      </c>
      <c r="S430" s="66">
        <v>0</v>
      </c>
      <c r="T430" s="67" t="s">
        <v>32</v>
      </c>
      <c r="U430" s="6"/>
      <c r="V430" s="68"/>
      <c r="X430" s="54"/>
      <c r="Y430" s="54"/>
      <c r="Z430" s="96"/>
      <c r="AA430" s="5"/>
      <c r="AB430" s="55"/>
      <c r="AD430" s="56"/>
      <c r="AE430" s="56"/>
    </row>
    <row r="431" spans="1:31" x14ac:dyDescent="0.25">
      <c r="AA431" s="5"/>
    </row>
  </sheetData>
  <mergeCells count="27">
    <mergeCell ref="Q16:Q18"/>
    <mergeCell ref="R16:S16"/>
    <mergeCell ref="T16:T18"/>
    <mergeCell ref="X16:Y16"/>
    <mergeCell ref="R17:R18"/>
    <mergeCell ref="A14:T14"/>
    <mergeCell ref="A15:T15"/>
    <mergeCell ref="AC15:AE15"/>
    <mergeCell ref="A16:A18"/>
    <mergeCell ref="B16:B18"/>
    <mergeCell ref="C16:C18"/>
    <mergeCell ref="D16:D18"/>
    <mergeCell ref="E16:E18"/>
    <mergeCell ref="F16:F18"/>
    <mergeCell ref="G16:P16"/>
    <mergeCell ref="G17:H17"/>
    <mergeCell ref="I17:J17"/>
    <mergeCell ref="K17:L17"/>
    <mergeCell ref="M17:N17"/>
    <mergeCell ref="O17:P17"/>
    <mergeCell ref="S17:S18"/>
    <mergeCell ref="A13:T13"/>
    <mergeCell ref="A4:T4"/>
    <mergeCell ref="A5:T5"/>
    <mergeCell ref="A7:T7"/>
    <mergeCell ref="A8:T8"/>
    <mergeCell ref="A11:T11"/>
  </mergeCells>
  <conditionalFormatting sqref="N245 O58 O88:O90 O244:O245 N67:N73 L119:L122 P119:P122 J80 J65:J73 J91:J92 L91:L92 L65:L66 N66:P66 N206:O213 N91:P92 J83 N83:N90 G83:G92 G261 L35:L42 J35:J42 N65 N94:P98 L94:L98 J94:J98 E94:G98 N75 N33:R33 J33 L33 T20:T32 D33:H33 L153:L177 N153:P177 D91:D98 J192:J199 L192:L199 D35:D42 D46:D47 D49:D51 D53 G77:G80 J46:J47 L46:L47 L49:L51 J49:J51 J53 L53 N77:N80 J189:J190 L189:L190 D99:R99 D191:R191 N55:P56 D55:F56 N58:N62 P58:P62 L55:L62 J55:J62 F58:G62 D57:E62 N100:P110 P111:P116 N111:N116 E100:G116 J100:J116 L100:L116 O113:O116 O202:O204 O130:O151 L124:L151 P124:P151 N118:N152 J118:J177 E118:G177 D100:D177 N202:N205 P202:P213 N246:P259 J242:J243 L242:L243 N242:P243 D242:E242 J202:J237 L202:L237 N214:P237 D202:G237 F241:G260 N260:N261 F262:G271 D245:E271 D272:G283 D284:E307 F284:G309 N262:P309 J245:J309 L245:L309 Q202:Q309 D201:R201 G35:H42 G46:H47 G49:H51 G53:H53 G55:G57 H55:H62 G65:H73 G75:H75 H77:H98 H100:H177 D189:H190 D192:H199 H202:H430 N35:R42 N46:R47 N49:R51 N53:R53 Q55:R62 Q65:R73 Q75:R75 Q77:R98 Q100:R177 N189:R190 N192:R199 R202:R430 A16:T19">
    <cfRule type="containsBlanks" dxfId="112" priority="113">
      <formula>LEN(TRIM(A16))=0</formula>
    </cfRule>
  </conditionalFormatting>
  <conditionalFormatting sqref="O59:O62 L244 J244 O65:P65 N244 P88:P90 J75 J84:J90 O67:P73 O119:O122 O118:P118 L118 O124:O129 O123:P123 L123 O152:P152 L152 O260:P261 L67:L73 N57:P57 P244:P245 L83:L90 O83:P87 L75 O75:P75 O77:P80 L77:L80 J77:J79">
    <cfRule type="containsBlanks" dxfId="111" priority="112">
      <formula>LEN(TRIM(J57))=0</formula>
    </cfRule>
  </conditionalFormatting>
  <conditionalFormatting sqref="J46:J47 J75 J244 L46:L47 L75 L244 L49:L51 J49:J51 L84:L90 J83:J90 L77:L79 J77:J80">
    <cfRule type="containsBlanks" dxfId="110" priority="111">
      <formula>LEN(TRIM(J46))=0</formula>
    </cfRule>
  </conditionalFormatting>
  <conditionalFormatting sqref="O46:Q47 O59:O62 O75:P75 P88:P90 O84:P87 O77:P79">
    <cfRule type="containsBlanks" dxfId="109" priority="110">
      <formula>LEN(TRIM(O46))=0</formula>
    </cfRule>
  </conditionalFormatting>
  <conditionalFormatting sqref="O46:Q47 O59:O62 O75:P75 P88:P90 O84:P87 O77:P79">
    <cfRule type="containsBlanks" dxfId="108" priority="109">
      <formula>LEN(TRIM(O46))=0</formula>
    </cfRule>
  </conditionalFormatting>
  <conditionalFormatting sqref="J75 J83:J90 J77:J80">
    <cfRule type="containsBlanks" dxfId="107" priority="108">
      <formula>LEN(TRIM(J75))=0</formula>
    </cfRule>
  </conditionalFormatting>
  <conditionalFormatting sqref="J75 J83:J90 J77:J80">
    <cfRule type="containsBlanks" dxfId="106" priority="107">
      <formula>LEN(TRIM(J75))=0</formula>
    </cfRule>
  </conditionalFormatting>
  <conditionalFormatting sqref="L75 L84:L90 L77:L79">
    <cfRule type="containsBlanks" dxfId="105" priority="106">
      <formula>LEN(TRIM(L75))=0</formula>
    </cfRule>
  </conditionalFormatting>
  <conditionalFormatting sqref="L75 L84:L90 L77:L79">
    <cfRule type="containsBlanks" dxfId="104" priority="105">
      <formula>LEN(TRIM(L75))=0</formula>
    </cfRule>
  </conditionalFormatting>
  <conditionalFormatting sqref="N46:N47 N75 N84:N90 N77:N79">
    <cfRule type="containsBlanks" dxfId="103" priority="104">
      <formula>LEN(TRIM(N46))=0</formula>
    </cfRule>
  </conditionalFormatting>
  <conditionalFormatting sqref="N46:N47 N75 N84:N90 N77:N79">
    <cfRule type="containsBlanks" dxfId="102" priority="103">
      <formula>LEN(TRIM(N46))=0</formula>
    </cfRule>
  </conditionalFormatting>
  <conditionalFormatting sqref="P244:P245">
    <cfRule type="containsBlanks" dxfId="101" priority="102">
      <formula>LEN(TRIM(P244))=0</formula>
    </cfRule>
  </conditionalFormatting>
  <conditionalFormatting sqref="P244:P245">
    <cfRule type="containsBlanks" dxfId="100" priority="101">
      <formula>LEN(TRIM(P244))=0</formula>
    </cfRule>
  </conditionalFormatting>
  <conditionalFormatting sqref="J244">
    <cfRule type="containsBlanks" dxfId="99" priority="100">
      <formula>LEN(TRIM(J244))=0</formula>
    </cfRule>
  </conditionalFormatting>
  <conditionalFormatting sqref="L244">
    <cfRule type="containsBlanks" dxfId="98" priority="98">
      <formula>LEN(TRIM(L244))=0</formula>
    </cfRule>
  </conditionalFormatting>
  <conditionalFormatting sqref="L244">
    <cfRule type="containsBlanks" dxfId="97" priority="97">
      <formula>LEN(TRIM(L244))=0</formula>
    </cfRule>
  </conditionalFormatting>
  <conditionalFormatting sqref="N244">
    <cfRule type="containsBlanks" dxfId="96" priority="96">
      <formula>LEN(TRIM(N244))=0</formula>
    </cfRule>
  </conditionalFormatting>
  <conditionalFormatting sqref="N244">
    <cfRule type="containsBlanks" dxfId="95" priority="95">
      <formula>LEN(TRIM(N244))=0</formula>
    </cfRule>
  </conditionalFormatting>
  <conditionalFormatting sqref="O110:P110">
    <cfRule type="containsBlanks" dxfId="94" priority="79">
      <formula>LEN(TRIM(O110))=0</formula>
    </cfRule>
  </conditionalFormatting>
  <conditionalFormatting sqref="J244">
    <cfRule type="containsBlanks" dxfId="93" priority="99">
      <formula>LEN(TRIM(J244))=0</formula>
    </cfRule>
  </conditionalFormatting>
  <conditionalFormatting sqref="J65 L65 J67:J73 L67:L73 L80 L118 L123 L152 L260:L261 L83">
    <cfRule type="containsBlanks" dxfId="92" priority="93">
      <formula>LEN(TRIM(J65))=0</formula>
    </cfRule>
  </conditionalFormatting>
  <conditionalFormatting sqref="L67:L73 N67:P73 L80 N80:P80 L118 N118:P118 L123 N123:P123 L152 N152:P152 L260:L261 N260:P261 N83:P83 L83">
    <cfRule type="containsBlanks" dxfId="91" priority="92">
      <formula>LEN(TRIM(L67))=0</formula>
    </cfRule>
  </conditionalFormatting>
  <conditionalFormatting sqref="J65 L65 J67:J73 L67:L73 L80 L118 L123 L152 L260:L261 L83">
    <cfRule type="containsBlanks" dxfId="90" priority="94">
      <formula>LEN(TRIM(J65))=0</formula>
    </cfRule>
  </conditionalFormatting>
  <conditionalFormatting sqref="O65:P65 O67:P73 P66 O80:P80 O118:P118 O123:P123 O152:P152 O260:P261 O83:P83">
    <cfRule type="containsBlanks" dxfId="89" priority="91">
      <formula>LEN(TRIM(O65))=0</formula>
    </cfRule>
  </conditionalFormatting>
  <conditionalFormatting sqref="O65:P65 O67:P73 P66 O80:P80 O118:P118 O123:P123 O152:P152 O260:P261 O83:P83">
    <cfRule type="containsBlanks" dxfId="88" priority="90">
      <formula>LEN(TRIM(O65))=0</formula>
    </cfRule>
  </conditionalFormatting>
  <conditionalFormatting sqref="N65 N67:N73 N80 N118 N123 N152 N260:N261 N83">
    <cfRule type="containsBlanks" dxfId="87" priority="89">
      <formula>LEN(TRIM(N65))=0</formula>
    </cfRule>
  </conditionalFormatting>
  <conditionalFormatting sqref="N65 N67:N73 N80 N118 N123 N152 N260:N261 N83">
    <cfRule type="containsBlanks" dxfId="86" priority="88">
      <formula>LEN(TRIM(N65))=0</formula>
    </cfRule>
  </conditionalFormatting>
  <conditionalFormatting sqref="J91 L91">
    <cfRule type="containsBlanks" dxfId="85" priority="86">
      <formula>LEN(TRIM(J91))=0</formula>
    </cfRule>
  </conditionalFormatting>
  <conditionalFormatting sqref="J91 L91">
    <cfRule type="containsBlanks" dxfId="84" priority="87">
      <formula>LEN(TRIM(J91))=0</formula>
    </cfRule>
  </conditionalFormatting>
  <conditionalFormatting sqref="O91:P91">
    <cfRule type="containsBlanks" dxfId="83" priority="85">
      <formula>LEN(TRIM(O91))=0</formula>
    </cfRule>
  </conditionalFormatting>
  <conditionalFormatting sqref="O91:P91">
    <cfRule type="containsBlanks" dxfId="82" priority="84">
      <formula>LEN(TRIM(O91))=0</formula>
    </cfRule>
  </conditionalFormatting>
  <conditionalFormatting sqref="N91">
    <cfRule type="containsBlanks" dxfId="81" priority="83">
      <formula>LEN(TRIM(N91))=0</formula>
    </cfRule>
  </conditionalFormatting>
  <conditionalFormatting sqref="N91">
    <cfRule type="containsBlanks" dxfId="80" priority="82">
      <formula>LEN(TRIM(N91))=0</formula>
    </cfRule>
  </conditionalFormatting>
  <conditionalFormatting sqref="J110 L110">
    <cfRule type="containsBlanks" dxfId="79" priority="81">
      <formula>LEN(TRIM(J110))=0</formula>
    </cfRule>
  </conditionalFormatting>
  <conditionalFormatting sqref="J110 L110">
    <cfRule type="containsBlanks" dxfId="78" priority="80">
      <formula>LEN(TRIM(J110))=0</formula>
    </cfRule>
  </conditionalFormatting>
  <conditionalFormatting sqref="O110:P110">
    <cfRule type="containsBlanks" dxfId="77" priority="78">
      <formula>LEN(TRIM(O110))=0</formula>
    </cfRule>
  </conditionalFormatting>
  <conditionalFormatting sqref="N110">
    <cfRule type="containsBlanks" dxfId="76" priority="77">
      <formula>LEN(TRIM(N110))=0</formula>
    </cfRule>
  </conditionalFormatting>
  <conditionalFormatting sqref="N110">
    <cfRule type="containsBlanks" dxfId="75" priority="76">
      <formula>LEN(TRIM(N110))=0</formula>
    </cfRule>
  </conditionalFormatting>
  <conditionalFormatting sqref="J260:J261">
    <cfRule type="containsBlanks" dxfId="74" priority="74">
      <formula>LEN(TRIM(J260))=0</formula>
    </cfRule>
  </conditionalFormatting>
  <conditionalFormatting sqref="J260:J261">
    <cfRule type="containsBlanks" dxfId="73" priority="75">
      <formula>LEN(TRIM(J260))=0</formula>
    </cfRule>
  </conditionalFormatting>
  <conditionalFormatting sqref="N238 N240:N241">
    <cfRule type="containsBlanks" dxfId="72" priority="66">
      <formula>LEN(TRIM(N238))=0</formula>
    </cfRule>
  </conditionalFormatting>
  <conditionalFormatting sqref="O238:P238 O240:P241">
    <cfRule type="containsBlanks" dxfId="71" priority="71">
      <formula>LEN(TRIM(O238))=0</formula>
    </cfRule>
  </conditionalFormatting>
  <conditionalFormatting sqref="G238">
    <cfRule type="containsBlanks" dxfId="70" priority="73">
      <formula>LEN(TRIM(G238))=0</formula>
    </cfRule>
  </conditionalFormatting>
  <conditionalFormatting sqref="O238:P238 O240:P241">
    <cfRule type="containsBlanks" dxfId="69" priority="72">
      <formula>LEN(TRIM(O238))=0</formula>
    </cfRule>
  </conditionalFormatting>
  <conditionalFormatting sqref="J238 J240:J241">
    <cfRule type="containsBlanks" dxfId="68" priority="70">
      <formula>LEN(TRIM(J238))=0</formula>
    </cfRule>
  </conditionalFormatting>
  <conditionalFormatting sqref="J238 J240:J241">
    <cfRule type="containsBlanks" dxfId="67" priority="69">
      <formula>LEN(TRIM(J238))=0</formula>
    </cfRule>
  </conditionalFormatting>
  <conditionalFormatting sqref="L238 L240:L241">
    <cfRule type="containsBlanks" dxfId="66" priority="68">
      <formula>LEN(TRIM(L238))=0</formula>
    </cfRule>
  </conditionalFormatting>
  <conditionalFormatting sqref="L238 L240:L241">
    <cfRule type="containsBlanks" dxfId="65" priority="67">
      <formula>LEN(TRIM(L238))=0</formula>
    </cfRule>
  </conditionalFormatting>
  <conditionalFormatting sqref="N238 N240:N241">
    <cfRule type="containsBlanks" dxfId="64" priority="65">
      <formula>LEN(TRIM(N238))=0</formula>
    </cfRule>
  </conditionalFormatting>
  <conditionalFormatting sqref="J238 G238 L238 N238:P238 N240:P241 L240:L241 J240:J241">
    <cfRule type="containsBlanks" dxfId="63" priority="64">
      <formula>LEN(TRIM(G238))=0</formula>
    </cfRule>
  </conditionalFormatting>
  <conditionalFormatting sqref="G240">
    <cfRule type="containsBlanks" dxfId="62" priority="61">
      <formula>LEN(TRIM(G240))=0</formula>
    </cfRule>
  </conditionalFormatting>
  <conditionalFormatting sqref="G50:G51">
    <cfRule type="containsBlanks" dxfId="61" priority="63">
      <formula>LEN(TRIM(G50))=0</formula>
    </cfRule>
  </conditionalFormatting>
  <conditionalFormatting sqref="G240">
    <cfRule type="containsBlanks" dxfId="60" priority="62">
      <formula>LEN(TRIM(G240))=0</formula>
    </cfRule>
  </conditionalFormatting>
  <conditionalFormatting sqref="O111:O112">
    <cfRule type="containsBlanks" dxfId="59" priority="60">
      <formula>LEN(TRIM(O111))=0</formula>
    </cfRule>
  </conditionalFormatting>
  <conditionalFormatting sqref="O112">
    <cfRule type="containsBlanks" dxfId="58" priority="59">
      <formula>LEN(TRIM(O112))=0</formula>
    </cfRule>
  </conditionalFormatting>
  <conditionalFormatting sqref="O112">
    <cfRule type="containsBlanks" dxfId="57" priority="58">
      <formula>LEN(TRIM(O112))=0</formula>
    </cfRule>
  </conditionalFormatting>
  <conditionalFormatting sqref="O111">
    <cfRule type="containsBlanks" dxfId="56" priority="57">
      <formula>LEN(TRIM(O111))=0</formula>
    </cfRule>
  </conditionalFormatting>
  <conditionalFormatting sqref="O111">
    <cfRule type="containsBlanks" dxfId="55" priority="56">
      <formula>LEN(TRIM(O111))=0</formula>
    </cfRule>
  </conditionalFormatting>
  <conditionalFormatting sqref="D80:D83 D308:D309 D65:D73 D243 E93:G93 E117:G117 E81:G81 E82 G82 D34:R34 D54:R54 I81:P82 I93:P93 I117:P117">
    <cfRule type="containsBlanks" dxfId="54" priority="54">
      <formula>LEN(TRIM(D34))=0</formula>
    </cfRule>
  </conditionalFormatting>
  <conditionalFormatting sqref="D244 D84:D90 D77:D79 D74:D75 D64:R64 E74:R74">
    <cfRule type="containsBlanks" dxfId="53" priority="53">
      <formula>LEN(TRIM(D64))=0</formula>
    </cfRule>
  </conditionalFormatting>
  <conditionalFormatting sqref="D46:D47 D244 D49:D51 E81:G81 E82 G82 D77:D90 D74:D75 D64:R64 E74:R74 I81:P82">
    <cfRule type="containsBlanks" dxfId="52" priority="52">
      <formula>LEN(TRIM(D46))=0</formula>
    </cfRule>
  </conditionalFormatting>
  <conditionalFormatting sqref="E81:G81 E82 G82 D77:D90 D74:D75 E74:R74 I81:P82">
    <cfRule type="containsBlanks" dxfId="51" priority="51">
      <formula>LEN(TRIM(D74))=0</formula>
    </cfRule>
  </conditionalFormatting>
  <conditionalFormatting sqref="O205">
    <cfRule type="containsBlanks" dxfId="50" priority="55">
      <formula>LEN(TRIM(O205))=0</formula>
    </cfRule>
  </conditionalFormatting>
  <conditionalFormatting sqref="E238 E240:E241">
    <cfRule type="containsBlanks" dxfId="49" priority="21">
      <formula>LEN(TRIM(E238))=0</formula>
    </cfRule>
  </conditionalFormatting>
  <conditionalFormatting sqref="E238 E240:E241">
    <cfRule type="containsBlanks" dxfId="48" priority="20">
      <formula>LEN(TRIM(E238))=0</formula>
    </cfRule>
  </conditionalFormatting>
  <conditionalFormatting sqref="E238 E240:E241">
    <cfRule type="containsBlanks" dxfId="47" priority="19">
      <formula>LEN(TRIM(E238))=0</formula>
    </cfRule>
  </conditionalFormatting>
  <conditionalFormatting sqref="F91">
    <cfRule type="containsBlanks" dxfId="46" priority="11">
      <formula>LEN(TRIM(F91))=0</formula>
    </cfRule>
  </conditionalFormatting>
  <conditionalFormatting sqref="E81:G81 E82 G82 D77:D90 D74:D75 E74:R74 I81:P82">
    <cfRule type="containsBlanks" dxfId="45" priority="50">
      <formula>LEN(TRIM(D74))=0</formula>
    </cfRule>
  </conditionalFormatting>
  <conditionalFormatting sqref="D244">
    <cfRule type="containsBlanks" dxfId="44" priority="49">
      <formula>LEN(TRIM(D244))=0</formula>
    </cfRule>
  </conditionalFormatting>
  <conditionalFormatting sqref="D244">
    <cfRule type="containsBlanks" dxfId="43" priority="48">
      <formula>LEN(TRIM(D244))=0</formula>
    </cfRule>
  </conditionalFormatting>
  <conditionalFormatting sqref="D65 D67:D73">
    <cfRule type="containsBlanks" dxfId="42" priority="46">
      <formula>LEN(TRIM(D65))=0</formula>
    </cfRule>
  </conditionalFormatting>
  <conditionalFormatting sqref="D65 D67:D73">
    <cfRule type="containsBlanks" dxfId="41" priority="47">
      <formula>LEN(TRIM(D65))=0</formula>
    </cfRule>
  </conditionalFormatting>
  <conditionalFormatting sqref="D91">
    <cfRule type="containsBlanks" dxfId="40" priority="44">
      <formula>LEN(TRIM(D91))=0</formula>
    </cfRule>
  </conditionalFormatting>
  <conditionalFormatting sqref="D91">
    <cfRule type="containsBlanks" dxfId="39" priority="45">
      <formula>LEN(TRIM(D91))=0</formula>
    </cfRule>
  </conditionalFormatting>
  <conditionalFormatting sqref="D110">
    <cfRule type="containsBlanks" dxfId="38" priority="43">
      <formula>LEN(TRIM(D110))=0</formula>
    </cfRule>
  </conditionalFormatting>
  <conditionalFormatting sqref="D110">
    <cfRule type="containsBlanks" dxfId="37" priority="42">
      <formula>LEN(TRIM(D110))=0</formula>
    </cfRule>
  </conditionalFormatting>
  <conditionalFormatting sqref="D260:D261">
    <cfRule type="containsBlanks" dxfId="36" priority="40">
      <formula>LEN(TRIM(D260))=0</formula>
    </cfRule>
  </conditionalFormatting>
  <conditionalFormatting sqref="D260:D261">
    <cfRule type="containsBlanks" dxfId="35" priority="41">
      <formula>LEN(TRIM(D260))=0</formula>
    </cfRule>
  </conditionalFormatting>
  <conditionalFormatting sqref="D238:D241 E239:G239 I239:P239">
    <cfRule type="containsBlanks" dxfId="34" priority="39">
      <formula>LEN(TRIM(D238))=0</formula>
    </cfRule>
  </conditionalFormatting>
  <conditionalFormatting sqref="D238:D241 E239:G239 I239:P239">
    <cfRule type="containsBlanks" dxfId="33" priority="38">
      <formula>LEN(TRIM(D238))=0</formula>
    </cfRule>
  </conditionalFormatting>
  <conditionalFormatting sqref="D238:D241 E239:G239 I239:P239">
    <cfRule type="containsBlanks" dxfId="32" priority="37">
      <formula>LEN(TRIM(D238))=0</formula>
    </cfRule>
  </conditionalFormatting>
  <conditionalFormatting sqref="E80 E308:E309 E65:E73 E243 E91:E92 E83 E35:E42 E46:E47 E49:E51 E53">
    <cfRule type="containsBlanks" dxfId="31" priority="36">
      <formula>LEN(TRIM(E35))=0</formula>
    </cfRule>
  </conditionalFormatting>
  <conditionalFormatting sqref="E244 E75 E84:E90 E77:E79">
    <cfRule type="containsBlanks" dxfId="30" priority="35">
      <formula>LEN(TRIM(E75))=0</formula>
    </cfRule>
  </conditionalFormatting>
  <conditionalFormatting sqref="E46:E47 E75 E244 E49:E51 E83:E90 E77:E80">
    <cfRule type="containsBlanks" dxfId="29" priority="34">
      <formula>LEN(TRIM(E46))=0</formula>
    </cfRule>
  </conditionalFormatting>
  <conditionalFormatting sqref="E75 E83:E90 E77:E80">
    <cfRule type="containsBlanks" dxfId="28" priority="33">
      <formula>LEN(TRIM(E75))=0</formula>
    </cfRule>
  </conditionalFormatting>
  <conditionalFormatting sqref="E75 E83:E90 E77:E80">
    <cfRule type="containsBlanks" dxfId="27" priority="32">
      <formula>LEN(TRIM(E75))=0</formula>
    </cfRule>
  </conditionalFormatting>
  <conditionalFormatting sqref="E244">
    <cfRule type="containsBlanks" dxfId="26" priority="31">
      <formula>LEN(TRIM(E244))=0</formula>
    </cfRule>
  </conditionalFormatting>
  <conditionalFormatting sqref="E244">
    <cfRule type="containsBlanks" dxfId="25" priority="30">
      <formula>LEN(TRIM(E244))=0</formula>
    </cfRule>
  </conditionalFormatting>
  <conditionalFormatting sqref="E65 E67:E73">
    <cfRule type="containsBlanks" dxfId="24" priority="28">
      <formula>LEN(TRIM(E65))=0</formula>
    </cfRule>
  </conditionalFormatting>
  <conditionalFormatting sqref="E65 E67:E73">
    <cfRule type="containsBlanks" dxfId="23" priority="29">
      <formula>LEN(TRIM(E65))=0</formula>
    </cfRule>
  </conditionalFormatting>
  <conditionalFormatting sqref="E91">
    <cfRule type="containsBlanks" dxfId="22" priority="26">
      <formula>LEN(TRIM(E91))=0</formula>
    </cfRule>
  </conditionalFormatting>
  <conditionalFormatting sqref="E91">
    <cfRule type="containsBlanks" dxfId="21" priority="27">
      <formula>LEN(TRIM(E91))=0</formula>
    </cfRule>
  </conditionalFormatting>
  <conditionalFormatting sqref="E110">
    <cfRule type="containsBlanks" dxfId="20" priority="25">
      <formula>LEN(TRIM(E110))=0</formula>
    </cfRule>
  </conditionalFormatting>
  <conditionalFormatting sqref="E110">
    <cfRule type="containsBlanks" dxfId="19" priority="24">
      <formula>LEN(TRIM(E110))=0</formula>
    </cfRule>
  </conditionalFormatting>
  <conditionalFormatting sqref="E260:E261">
    <cfRule type="containsBlanks" dxfId="18" priority="22">
      <formula>LEN(TRIM(E260))=0</formula>
    </cfRule>
  </conditionalFormatting>
  <conditionalFormatting sqref="E260:E261">
    <cfRule type="containsBlanks" dxfId="17" priority="23">
      <formula>LEN(TRIM(E260))=0</formula>
    </cfRule>
  </conditionalFormatting>
  <conditionalFormatting sqref="F82:F92 F261 F65:F73 F35:F42 F75 F46:F47 F49:F51 F53 F77:F80">
    <cfRule type="containsBlanks" dxfId="16" priority="18">
      <formula>LEN(TRIM(F35))=0</formula>
    </cfRule>
  </conditionalFormatting>
  <conditionalFormatting sqref="F57">
    <cfRule type="containsBlanks" dxfId="15" priority="17">
      <formula>LEN(TRIM(F57))=0</formula>
    </cfRule>
  </conditionalFormatting>
  <conditionalFormatting sqref="F46:F47 F80 F57 F49:F51">
    <cfRule type="containsBlanks" dxfId="14" priority="16">
      <formula>LEN(TRIM(F46))=0</formula>
    </cfRule>
  </conditionalFormatting>
  <conditionalFormatting sqref="F80">
    <cfRule type="containsBlanks" dxfId="13" priority="15">
      <formula>LEN(TRIM(F80))=0</formula>
    </cfRule>
  </conditionalFormatting>
  <conditionalFormatting sqref="F80">
    <cfRule type="containsBlanks" dxfId="12" priority="14">
      <formula>LEN(TRIM(F80))=0</formula>
    </cfRule>
  </conditionalFormatting>
  <conditionalFormatting sqref="F67:F69">
    <cfRule type="containsBlanks" dxfId="11" priority="12">
      <formula>LEN(TRIM(F67))=0</formula>
    </cfRule>
  </conditionalFormatting>
  <conditionalFormatting sqref="F67:F69">
    <cfRule type="containsBlanks" dxfId="10" priority="13">
      <formula>LEN(TRIM(F67))=0</formula>
    </cfRule>
  </conditionalFormatting>
  <conditionalFormatting sqref="F91">
    <cfRule type="containsBlanks" dxfId="9" priority="10">
      <formula>LEN(TRIM(F91))=0</formula>
    </cfRule>
  </conditionalFormatting>
  <conditionalFormatting sqref="F110">
    <cfRule type="containsBlanks" dxfId="8" priority="9">
      <formula>LEN(TRIM(F110))=0</formula>
    </cfRule>
  </conditionalFormatting>
  <conditionalFormatting sqref="F110">
    <cfRule type="containsBlanks" dxfId="7" priority="8">
      <formula>LEN(TRIM(F110))=0</formula>
    </cfRule>
  </conditionalFormatting>
  <conditionalFormatting sqref="F238 F240">
    <cfRule type="containsBlanks" dxfId="6" priority="7">
      <formula>LEN(TRIM(F238))=0</formula>
    </cfRule>
  </conditionalFormatting>
  <conditionalFormatting sqref="F238 F240">
    <cfRule type="containsBlanks" dxfId="5" priority="6">
      <formula>LEN(TRIM(F238))=0</formula>
    </cfRule>
  </conditionalFormatting>
  <conditionalFormatting sqref="F238 F240">
    <cfRule type="containsBlanks" dxfId="4" priority="5">
      <formula>LEN(TRIM(F238))=0</formula>
    </cfRule>
  </conditionalFormatting>
  <conditionalFormatting sqref="T33:T34 T36">
    <cfRule type="containsBlanks" dxfId="3" priority="4">
      <formula>LEN(TRIM(T33))=0</formula>
    </cfRule>
  </conditionalFormatting>
  <conditionalFormatting sqref="T33:T34 T36">
    <cfRule type="containsBlanks" dxfId="2" priority="3">
      <formula>LEN(TRIM(T33))=0</formula>
    </cfRule>
  </conditionalFormatting>
  <conditionalFormatting sqref="T37:T430">
    <cfRule type="containsBlanks" dxfId="1" priority="2">
      <formula>LEN(TRIM(T37))=0</formula>
    </cfRule>
  </conditionalFormatting>
  <conditionalFormatting sqref="T37:T430">
    <cfRule type="containsBlanks" dxfId="0" priority="1">
      <formula>LEN(TRIM(T37))=0</formula>
    </cfRule>
  </conditionalFormatting>
  <pageMargins left="0.35433070866141736" right="0.19685039370078738" top="0.78740157480314954" bottom="0.78740157480314954" header="0.51181102362204722" footer="0.51181102362204722"/>
  <pageSetup paperSize="9" scale="10" firstPageNumber="4294967295" fitToWidth="0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10 Кв ф</vt:lpstr>
      <vt:lpstr>'10 Кв ф'!Область_печати</vt:lpstr>
    </vt:vector>
  </TitlesOfParts>
  <Company>DGK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Якушева Алла Васильевна</dc:creator>
  <cp:lastModifiedBy>Якушева Алла Васильевна</cp:lastModifiedBy>
  <dcterms:created xsi:type="dcterms:W3CDTF">2026-02-13T01:00:35Z</dcterms:created>
  <dcterms:modified xsi:type="dcterms:W3CDTF">2026-02-13T01:12:22Z</dcterms:modified>
</cp:coreProperties>
</file>